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80_中山間・地域振興課\3000新都市･地域整備班\5300 国土利用計画・土地利用基本計画\10_国土法関係（その他）\07_例規等\R7　国土利用計画法施行規則改正\02県事務処理要領改正\05要領改正\"/>
    </mc:Choice>
  </mc:AlternateContent>
  <workbookProtection workbookAlgorithmName="SHA-512" workbookHashValue="QgW76T90hyGTKmsx0jTSMwm7no/XVaGhIZnMBXxjPRnnSXnE8ShEtIjvXKEE6T5g8B8ZHFmyzxFZWNzXtA/YBQ==" workbookSaltValue="k9E7+VspcdGL/M7nDNqsbw==" workbookSpinCount="100000" lockStructure="1"/>
  <bookViews>
    <workbookView xWindow="-105" yWindow="-105" windowWidth="19425" windowHeight="1030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3" l="1"/>
  <c r="G55" i="33" l="1"/>
  <c r="G54" i="33"/>
  <c r="E23" i="10" l="1"/>
  <c r="E51" i="10"/>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<sst xmlns="http://schemas.openxmlformats.org/spreadsheetml/2006/main" count="19022" uniqueCount="11133">
  <si>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</si>
  <si>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</si>
  <si>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</si>
  <si>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</si>
  <si>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</si>
  <si>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</si>
  <si>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</si>
  <si>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</si>
  <si>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</si>
  <si>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</si>
  <si>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</si>
  <si>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</si>
  <si>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</si>
  <si>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</si>
  <si>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</si>
  <si>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</si>
  <si>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</si>
  <si>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</si>
  <si>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</si>
  <si>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</si>
  <si>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</si>
  <si>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</si>
  <si>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</si>
  <si>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</si>
  <si>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</si>
  <si>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</si>
  <si>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</si>
  <si>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</si>
  <si>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</si>
  <si>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</si>
  <si>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</si>
  <si>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</si>
  <si>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</si>
  <si>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</si>
  <si>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</si>
  <si>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</si>
  <si>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</si>
  <si>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</si>
  <si>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</si>
  <si>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</si>
  <si>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</si>
  <si>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</si>
  <si>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</si>
  <si>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</si>
  <si>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</si>
  <si>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</si>
  <si>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</si>
  <si>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</si>
  <si>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</si>
  <si>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</si>
  <si>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</si>
  <si>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</si>
  <si>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</si>
  <si>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</si>
  <si>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</si>
  <si>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</si>
  <si>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</si>
  <si>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</si>
  <si>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</si>
  <si>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</si>
  <si>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</si>
  <si>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</si>
  <si>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</si>
  <si>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</si>
  <si>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</si>
  <si>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</si>
  <si>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</si>
  <si>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</si>
  <si>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</si>
  <si>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</si>
  <si>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</si>
  <si>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</si>
  <si>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</si>
  <si>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</si>
  <si>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</si>
  <si>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</si>
  <si>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</si>
  <si>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</si>
  <si>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</si>
  <si>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</si>
  <si>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</si>
  <si>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</si>
  <si>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</si>
  <si>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</si>
  <si>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</si>
  <si>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</si>
  <si>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</si>
  <si>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</si>
  <si>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</si>
  <si>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</si>
  <si>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</si>
  <si>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</si>
  <si>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</si>
  <si>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</si>
  <si>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</si>
  <si>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</si>
  <si>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</si>
  <si>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</si>
  <si>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</si>
  <si>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</si>
  <si>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</si>
  <si>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</si>
  <si>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</si>
  <si>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</si>
  <si>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</si>
  <si>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</si>
  <si>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</si>
  <si>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</si>
  <si>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</si>
  <si>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</si>
  <si>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</si>
  <si>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</si>
  <si>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</si>
  <si>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</si>
  <si>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</si>
  <si>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</si>
  <si>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</si>
  <si>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</si>
  <si>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</si>
  <si>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</si>
  <si>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</si>
  <si>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</si>
  <si>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</si>
  <si>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</si>
  <si>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</si>
  <si>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</si>
  <si>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</si>
  <si>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</si>
  <si>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</si>
  <si>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</si>
  <si>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</si>
  <si>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</si>
  <si>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</si>
  <si>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</si>
  <si>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</si>
  <si>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</si>
  <si>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</si>
  <si>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</si>
  <si>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</si>
  <si>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</si>
  <si>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</si>
  <si>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</si>
  <si>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</si>
  <si>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</si>
  <si>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</si>
  <si>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</si>
  <si>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</si>
  <si>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</si>
  <si>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</si>
  <si>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</si>
  <si>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</si>
  <si>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</si>
  <si>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</si>
  <si>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</si>
  <si>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</si>
  <si>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</si>
  <si>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</si>
  <si>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</si>
  <si>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</si>
  <si>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</si>
  <si>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</si>
  <si>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</si>
  <si>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</si>
  <si>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</si>
  <si>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</si>
  <si>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</si>
  <si>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</si>
  <si>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</si>
  <si>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</si>
  <si>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</si>
  <si>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</si>
  <si>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</si>
  <si>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</si>
  <si>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</si>
  <si>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</si>
  <si>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</si>
  <si>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</si>
  <si>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</si>
  <si>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</si>
  <si>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</si>
  <si>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</si>
  <si>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</si>
  <si>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</si>
  <si>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</si>
  <si>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</si>
  <si>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</si>
  <si>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</si>
  <si>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</si>
  <si>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</si>
  <si>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</si>
  <si>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</si>
  <si>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</si>
  <si>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</si>
  <si>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</si>
  <si>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</si>
  <si>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</si>
  <si>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</si>
  <si>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</si>
  <si>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</si>
  <si>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</si>
  <si>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</si>
  <si>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</si>
  <si>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</si>
  <si>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</si>
  <si>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</si>
  <si>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</si>
  <si>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</si>
  <si>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</si>
  <si>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</si>
  <si>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</si>
  <si>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</si>
  <si>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</si>
  <si>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</si>
  <si>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</si>
  <si>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</si>
  <si>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</si>
  <si>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</si>
  <si>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</si>
  <si>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</si>
  <si>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</si>
  <si>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</si>
  <si>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</si>
  <si>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</si>
  <si>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</si>
  <si>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</si>
  <si>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</si>
  <si>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</si>
  <si>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</si>
  <si>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</si>
  <si>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</si>
  <si>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</si>
  <si>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</si>
  <si>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</si>
  <si>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</si>
  <si>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</si>
  <si>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</si>
  <si>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</si>
  <si>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</si>
  <si>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</si>
  <si>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</si>
  <si>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</si>
  <si>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</si>
  <si>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</si>
  <si>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</si>
  <si>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</si>
  <si>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</si>
  <si>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</si>
  <si>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</si>
  <si>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</si>
  <si>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</si>
  <si>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</si>
  <si>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</si>
  <si>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</si>
  <si>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</si>
  <si>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</si>
  <si>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</si>
  <si>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</si>
  <si>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</si>
  <si>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</si>
  <si>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</si>
  <si>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</si>
  <si>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</si>
  <si>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</si>
  <si>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</si>
  <si>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</si>
  <si>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</si>
  <si>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</si>
  <si>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</si>
  <si>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</si>
  <si>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</si>
  <si>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</si>
  <si>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</si>
  <si>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</si>
  <si>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</si>
  <si>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</si>
  <si>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</si>
  <si>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</si>
  <si>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</si>
  <si>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</si>
  <si>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</si>
  <si>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</si>
  <si>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</si>
  <si>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</si>
  <si>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</si>
  <si>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</si>
  <si>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</si>
  <si>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</si>
  <si>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</si>
  <si>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</si>
  <si>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</si>
  <si>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</si>
  <si>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</si>
  <si>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</si>
  <si>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</si>
  <si>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</si>
  <si>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</si>
  <si>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</si>
  <si>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</si>
  <si>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</si>
  <si>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</si>
  <si>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</si>
  <si>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</si>
  <si>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</si>
  <si>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</si>
  <si>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</si>
  <si>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</si>
  <si>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</si>
  <si>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</si>
  <si>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</si>
  <si>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</si>
  <si>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</si>
  <si>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</si>
  <si>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</si>
  <si>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</si>
  <si>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</si>
  <si>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</si>
  <si>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</si>
  <si>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</si>
  <si>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</si>
  <si>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</si>
  <si>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</si>
  <si>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</si>
  <si>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</si>
  <si>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</si>
  <si>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</si>
  <si>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</si>
  <si>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</si>
  <si>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</si>
  <si>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</si>
  <si>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</si>
  <si>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</si>
  <si>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</si>
  <si>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</si>
  <si>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</si>
  <si>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</si>
  <si>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</si>
  <si>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</si>
  <si>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</si>
  <si>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</si>
  <si>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</si>
  <si>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</si>
  <si>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</si>
  <si>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</si>
  <si>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</si>
  <si>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</si>
  <si>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</si>
  <si>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</si>
  <si>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</si>
  <si>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</si>
  <si>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</si>
  <si>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</si>
  <si>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</si>
  <si>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</si>
  <si>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</si>
  <si>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</si>
  <si>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</si>
  <si>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</si>
  <si>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</si>
  <si>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</si>
  <si>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</si>
  <si>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</si>
  <si>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</si>
  <si>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</si>
  <si>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</si>
  <si>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</si>
  <si>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</si>
  <si>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</si>
  <si>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</si>
  <si>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</si>
  <si>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</si>
  <si>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</si>
  <si>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</si>
  <si>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</si>
  <si>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</si>
  <si>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</si>
  <si>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</si>
  <si>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</si>
  <si>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</si>
  <si>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</si>
  <si>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</si>
  <si>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</si>
  <si>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</si>
  <si>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</si>
  <si>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</si>
  <si>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</si>
  <si>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</si>
  <si>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</si>
  <si>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</si>
  <si>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</si>
  <si>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</si>
  <si>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</si>
  <si>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</si>
  <si>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</si>
  <si>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</si>
  <si>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</si>
  <si>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</si>
  <si>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</si>
  <si>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</si>
  <si>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</si>
  <si>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</si>
  <si>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</si>
  <si>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</si>
  <si>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</si>
  <si>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</si>
  <si>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</si>
  <si>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</si>
  <si>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</si>
  <si>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</si>
  <si>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</si>
  <si>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</si>
  <si>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</si>
  <si>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</si>
  <si>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</si>
  <si>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</si>
  <si>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</si>
  <si>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</si>
  <si>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</si>
  <si>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</si>
  <si>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</si>
  <si>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</si>
  <si>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</si>
  <si>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</si>
  <si>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</si>
  <si>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</si>
  <si>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</si>
  <si>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</si>
  <si>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</si>
  <si>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</si>
  <si>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</si>
  <si>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</si>
  <si>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</si>
  <si>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</si>
  <si>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</si>
  <si>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</si>
  <si>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</si>
  <si>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</si>
  <si>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</si>
  <si>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</si>
  <si>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</si>
  <si>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</si>
  <si>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</si>
  <si>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</si>
  <si>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</si>
  <si>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</si>
  <si>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</si>
  <si>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</si>
  <si>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</si>
  <si>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</si>
  <si>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</si>
  <si>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</si>
  <si>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</si>
  <si>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</si>
  <si>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</si>
  <si>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</si>
  <si>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</si>
  <si>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</si>
  <si>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</si>
  <si>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</si>
  <si>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</si>
  <si>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</si>
  <si>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</si>
  <si>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</si>
  <si>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</si>
  <si>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</si>
  <si>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</si>
  <si>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</si>
  <si>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</si>
  <si>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</si>
  <si>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</si>
  <si>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</si>
  <si>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</si>
  <si>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</si>
  <si>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</si>
  <si>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</si>
  <si>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</si>
  <si>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</si>
  <si>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</si>
  <si>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</si>
  <si>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</si>
  <si>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</si>
  <si>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</si>
  <si>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</si>
  <si>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</si>
  <si>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</si>
  <si>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</si>
  <si>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</si>
  <si>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</si>
  <si>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</si>
  <si>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</si>
  <si>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</si>
  <si>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</si>
  <si>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</si>
  <si>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</si>
  <si>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</si>
  <si>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</si>
  <si>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</si>
  <si>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</si>
  <si>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</si>
  <si>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</si>
  <si>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</si>
  <si>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</si>
  <si>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</si>
  <si>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</si>
  <si>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</si>
  <si>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</si>
  <si>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</si>
  <si>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</si>
  <si>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</si>
  <si>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</si>
  <si>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</si>
  <si>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</si>
  <si>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</si>
  <si>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</si>
  <si>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</si>
  <si>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</si>
  <si>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</si>
  <si>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</si>
  <si>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</si>
  <si>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</si>
  <si>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</si>
  <si>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</si>
  <si>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</si>
  <si>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</si>
  <si>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</si>
  <si>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</si>
  <si>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</si>
  <si>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</si>
  <si>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</si>
  <si>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</si>
  <si>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</si>
  <si>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</si>
  <si>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</si>
  <si>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</si>
  <si>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</si>
  <si>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</si>
  <si>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</si>
  <si>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</si>
  <si>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</si>
  <si>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</si>
  <si>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</si>
  <si>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</si>
  <si>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</si>
  <si>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</si>
  <si>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</si>
  <si>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</si>
  <si>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</si>
  <si>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</si>
  <si>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</si>
  <si>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</si>
  <si>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</si>
  <si>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</si>
  <si>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</si>
  <si>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</si>
  <si>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</si>
  <si>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</si>
  <si>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</si>
  <si>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</si>
  <si>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</si>
  <si>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</si>
  <si>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</si>
  <si>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</si>
  <si>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</si>
  <si>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</si>
  <si>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</si>
  <si>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</si>
  <si>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</si>
  <si>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</si>
  <si>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</si>
  <si>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</si>
  <si>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</si>
  <si>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</si>
  <si>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</si>
  <si>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</si>
  <si>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</si>
  <si>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</si>
  <si>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</si>
  <si>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</si>
  <si>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</si>
  <si>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</si>
  <si>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</si>
  <si>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</si>
  <si>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</si>
  <si>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</si>
  <si>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</si>
  <si>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</si>
  <si>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</si>
  <si>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</si>
  <si>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</si>
  <si>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</si>
  <si>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</si>
  <si>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</si>
  <si>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</si>
  <si>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</si>
  <si>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</si>
  <si>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</si>
  <si>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</si>
  <si>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</si>
  <si>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</si>
  <si>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</si>
  <si>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</si>
  <si>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</si>
  <si>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</si>
  <si>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</si>
  <si>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</si>
  <si>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</si>
  <si>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</si>
  <si>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</si>
  <si>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</si>
  <si>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</si>
  <si>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</si>
  <si>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</si>
  <si>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</si>
  <si>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</si>
  <si>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</si>
  <si>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</si>
  <si>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</si>
  <si>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</si>
  <si>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</si>
  <si>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</si>
  <si>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</si>
  <si>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</si>
  <si>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</si>
  <si>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</si>
  <si>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</si>
  <si>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</si>
  <si>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</si>
  <si>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</si>
  <si>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</si>
  <si>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</si>
  <si>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</si>
  <si>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</si>
  <si>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</si>
  <si>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</si>
  <si>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</si>
  <si>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</si>
  <si>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</si>
  <si>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</si>
  <si>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</si>
  <si>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</si>
  <si>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</si>
  <si>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</si>
  <si>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</si>
  <si>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</si>
  <si>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</si>
  <si>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</si>
  <si>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</si>
  <si>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</si>
  <si>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</si>
  <si>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</si>
  <si>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</si>
  <si>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</si>
  <si>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</si>
  <si>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</si>
  <si>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</si>
  <si>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</si>
  <si>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</si>
  <si>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</si>
  <si>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</si>
  <si>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</si>
  <si>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</si>
  <si>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</si>
  <si>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</si>
  <si>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</si>
  <si>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</si>
  <si>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</si>
  <si>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</si>
  <si>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</si>
  <si>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</si>
  <si>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</si>
  <si>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</si>
  <si>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</si>
  <si>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</si>
  <si>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</si>
  <si>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</si>
  <si>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</si>
  <si>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</si>
  <si>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</si>
  <si>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</si>
  <si>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</si>
  <si>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</si>
  <si>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</si>
  <si>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</si>
  <si>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</si>
  <si>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</si>
  <si>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</si>
  <si>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</si>
  <si>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</si>
  <si>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</si>
  <si>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</si>
  <si>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</si>
  <si>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</si>
  <si>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</si>
  <si>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</si>
  <si>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</si>
  <si>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</si>
  <si>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</si>
  <si>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</si>
  <si>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</si>
  <si>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</si>
  <si>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</si>
  <si>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</si>
  <si>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</si>
  <si>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</si>
  <si>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</si>
  <si>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</si>
  <si>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</si>
  <si>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</si>
  <si>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</si>
  <si>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</si>
  <si>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</si>
  <si>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</si>
  <si>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</si>
  <si>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</si>
  <si>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</si>
  <si>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</si>
  <si>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</si>
  <si>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</si>
  <si>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</si>
  <si>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</si>
  <si>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</si>
  <si>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</si>
  <si>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</si>
  <si>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</si>
  <si>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</si>
  <si>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</si>
  <si>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</si>
  <si>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</si>
  <si>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</si>
  <si>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</si>
  <si>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</si>
  <si>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</si>
  <si>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</si>
  <si>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</si>
  <si>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</si>
  <si>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</si>
  <si>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</si>
  <si>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</si>
  <si>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</si>
  <si>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</si>
  <si>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</si>
  <si>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</si>
  <si>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</si>
  <si>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</si>
  <si>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</si>
  <si>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</si>
  <si>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</si>
  <si>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</si>
  <si>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</si>
  <si>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</si>
  <si>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</si>
  <si>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</si>
  <si>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</si>
  <si>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</si>
  <si>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</si>
  <si>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</si>
  <si>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</si>
  <si>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</si>
  <si>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</si>
  <si>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</si>
  <si>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</si>
  <si>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</si>
  <si>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</si>
  <si>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</si>
  <si>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</si>
  <si>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</si>
  <si>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</si>
  <si>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</si>
  <si>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</si>
  <si>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</si>
  <si>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</si>
  <si>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</si>
  <si>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</si>
  <si>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</si>
  <si>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</si>
  <si>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</si>
  <si>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</si>
  <si>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</si>
  <si>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</si>
  <si>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</si>
  <si>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</si>
  <si>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</si>
  <si>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</si>
  <si>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</si>
  <si>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</si>
  <si>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</si>
  <si>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</si>
  <si>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</si>
  <si>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</si>
  <si>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</si>
  <si>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</si>
  <si>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</si>
  <si>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</si>
  <si>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</si>
  <si>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</si>
  <si>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</si>
  <si>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</si>
  <si>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</si>
  <si>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</si>
  <si>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</si>
  <si>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</si>
  <si>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</si>
  <si>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</si>
  <si>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</si>
  <si>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</si>
  <si>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</si>
  <si>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</si>
  <si>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</si>
  <si>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</si>
  <si>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</si>
  <si>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</si>
  <si>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</si>
  <si>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</si>
  <si>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</si>
  <si>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</si>
  <si>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</si>
  <si>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</si>
  <si>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</si>
  <si>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</si>
  <si>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</si>
  <si>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</si>
  <si>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</si>
  <si>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</si>
  <si>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</si>
  <si>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</si>
  <si>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</si>
  <si>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</si>
  <si>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</si>
  <si>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</si>
  <si>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</si>
  <si>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</si>
  <si>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</si>
  <si>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</si>
  <si>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</si>
  <si>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</si>
  <si>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</si>
  <si>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</si>
  <si>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</si>
  <si>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</si>
  <si>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</si>
  <si>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</si>
  <si>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</si>
  <si>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</si>
  <si>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</si>
  <si>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</si>
  <si>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</si>
  <si>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</si>
  <si>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</si>
  <si>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</si>
  <si>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</si>
  <si>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</si>
  <si>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</si>
  <si>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</si>
  <si>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</si>
  <si>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</si>
  <si>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</si>
  <si>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</si>
  <si>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</si>
  <si>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</si>
  <si>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</si>
  <si>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</si>
  <si>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</si>
  <si>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</si>
  <si>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</si>
  <si>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</si>
  <si>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</si>
  <si>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</si>
  <si>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</si>
  <si>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</si>
  <si>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</si>
  <si>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</si>
  <si>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</si>
  <si>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</si>
  <si>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</si>
  <si>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</si>
  <si>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</si>
  <si>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</si>
  <si>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</si>
  <si>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</si>
  <si>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</si>
  <si>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</si>
  <si>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</si>
  <si>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</si>
  <si>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</si>
  <si>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</si>
  <si>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</si>
  <si>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</si>
  <si>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</si>
  <si>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</si>
  <si>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</si>
  <si>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</si>
  <si>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</si>
  <si>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</si>
  <si>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</si>
  <si>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</si>
  <si>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</si>
  <si>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</si>
  <si>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</si>
  <si>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</si>
  <si>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</si>
  <si>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</si>
  <si>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</si>
  <si>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</si>
  <si>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</si>
  <si>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</si>
  <si>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</si>
  <si>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</si>
  <si>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</si>
  <si>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</si>
  <si>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</si>
  <si>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</si>
  <si>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</si>
  <si>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</si>
  <si>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</si>
  <si>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</si>
  <si>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</si>
  <si>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</si>
  <si>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</si>
  <si>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</si>
  <si>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</si>
  <si>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</si>
  <si>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</si>
  <si>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</si>
  <si>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</si>
  <si>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</si>
  <si>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</si>
  <si>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</si>
  <si>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</si>
  <si>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</si>
  <si>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</si>
  <si>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</si>
  <si>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</si>
  <si>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</si>
  <si>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</si>
  <si>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</si>
  <si>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</si>
  <si>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</si>
  <si>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</si>
  <si>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</si>
  <si>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</si>
  <si>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</si>
  <si>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</si>
  <si>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</si>
  <si>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</si>
  <si>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</si>
  <si>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</si>
  <si>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</si>
  <si>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</si>
  <si>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</si>
  <si>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</si>
  <si>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</si>
  <si>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</si>
  <si>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</si>
  <si>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</si>
  <si>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</si>
  <si>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</si>
  <si>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</si>
  <si>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</si>
  <si>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</si>
  <si>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</si>
  <si>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</si>
  <si>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</si>
  <si>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</si>
  <si>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</si>
  <si>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</si>
  <si>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</si>
  <si>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</si>
  <si>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</si>
  <si>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</si>
  <si>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</si>
  <si>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</si>
  <si>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</si>
  <si>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</si>
  <si>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</si>
  <si>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</si>
  <si>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</si>
  <si>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</si>
  <si>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</si>
  <si>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</si>
  <si>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</si>
  <si>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</si>
  <si>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</si>
  <si>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</si>
  <si>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</si>
  <si>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</si>
  <si>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</si>
  <si>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</si>
  <si>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</si>
  <si>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</si>
  <si>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</si>
  <si>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</si>
  <si>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</si>
  <si>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</si>
  <si>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</si>
  <si>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</si>
  <si>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</si>
  <si>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</si>
  <si>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</si>
  <si>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</si>
  <si>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</si>
  <si>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</si>
  <si>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</si>
  <si>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</si>
  <si>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</si>
  <si>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</si>
  <si>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</si>
  <si>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</si>
  <si>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</si>
  <si>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</si>
  <si>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</si>
  <si>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</si>
  <si>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</si>
  <si>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</si>
  <si>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</si>
  <si>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</si>
  <si>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</si>
  <si>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</si>
  <si>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</si>
  <si>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</si>
  <si>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</si>
  <si>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</si>
  <si>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</si>
  <si>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</si>
  <si>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</si>
  <si>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</si>
  <si>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</si>
  <si>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</si>
  <si>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</si>
  <si>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</si>
  <si>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</si>
  <si>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</si>
  <si>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</si>
  <si>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</si>
  <si>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</si>
  <si>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</si>
  <si>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</si>
  <si>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</si>
  <si>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</si>
  <si>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</si>
  <si>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</si>
  <si>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</si>
  <si>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</si>
  <si>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</si>
  <si>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</si>
  <si>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</si>
  <si>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</si>
  <si>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</si>
  <si>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</si>
  <si>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</si>
  <si>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</si>
  <si>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</si>
  <si>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</si>
  <si>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</si>
  <si>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</si>
  <si>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</si>
  <si>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</si>
  <si>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</si>
  <si>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</si>
  <si>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</si>
  <si>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</si>
  <si>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</si>
  <si>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</si>
  <si>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</si>
  <si>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</si>
  <si>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</si>
  <si>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</si>
  <si>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</si>
  <si>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</si>
  <si>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</si>
  <si>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</si>
  <si>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</si>
  <si>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</si>
  <si>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</si>
  <si>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</si>
  <si>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</si>
  <si>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</si>
  <si>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</si>
  <si>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</si>
  <si>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</si>
  <si>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</si>
  <si>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</si>
  <si>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</si>
  <si>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</si>
  <si>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</si>
  <si>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</si>
  <si>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</si>
  <si>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</si>
  <si>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</si>
  <si>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</si>
  <si>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</si>
  <si>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</si>
  <si>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</si>
  <si>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</si>
  <si>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</si>
  <si>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</si>
  <si>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</si>
  <si>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</si>
  <si>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</si>
  <si>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</si>
  <si>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</si>
  <si>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</si>
  <si>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</si>
  <si>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</si>
  <si>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</si>
  <si>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</si>
  <si>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</si>
  <si>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</si>
  <si>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</si>
  <si>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</si>
  <si>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</si>
  <si>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</si>
  <si>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</si>
  <si>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</si>
  <si>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</si>
  <si>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</si>
  <si>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</si>
  <si>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</si>
  <si>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</si>
  <si>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</si>
  <si>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</si>
  <si>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</si>
  <si>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</si>
  <si>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</si>
  <si>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</si>
  <si>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</si>
  <si>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</si>
  <si>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</si>
  <si>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</si>
  <si>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</si>
  <si>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</si>
  <si>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</si>
  <si>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</si>
  <si>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</si>
  <si>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</si>
  <si>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</si>
  <si>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</si>
  <si>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</si>
  <si>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</si>
  <si>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</si>
  <si>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</si>
  <si>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</si>
  <si>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</si>
  <si>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</si>
  <si>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</si>
  <si>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</si>
  <si>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</si>
  <si>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</si>
  <si>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</si>
  <si>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</si>
  <si>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</si>
  <si>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</si>
  <si>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</si>
  <si>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</si>
  <si>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</si>
  <si>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</si>
  <si>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</si>
  <si>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</si>
  <si>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</si>
  <si>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</si>
  <si>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</si>
  <si>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</si>
  <si>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</si>
  <si>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</si>
  <si>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</si>
  <si>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</si>
  <si>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</si>
  <si>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</si>
  <si>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</si>
  <si>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</si>
  <si>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</si>
  <si>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</si>
  <si>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</si>
  <si>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</si>
  <si>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</si>
  <si>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</si>
  <si>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</si>
  <si>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</si>
  <si>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</si>
  <si>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</si>
  <si>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</si>
  <si>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</si>
  <si>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</si>
  <si>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</si>
  <si>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</si>
  <si>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</si>
  <si>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</si>
  <si>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</si>
  <si>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</si>
  <si>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</si>
  <si>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</si>
  <si>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</si>
  <si>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</si>
  <si>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</si>
  <si>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</si>
  <si>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</si>
  <si>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</si>
  <si>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</si>
  <si>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</si>
  <si>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</si>
  <si>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</si>
  <si>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</si>
  <si>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</si>
  <si>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</si>
  <si>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</si>
  <si>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</si>
  <si>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</si>
  <si>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</si>
  <si>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</si>
  <si>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</si>
  <si>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</si>
  <si>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</si>
  <si>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</si>
  <si>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</si>
  <si>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</si>
  <si>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</si>
  <si>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</si>
  <si>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</si>
  <si>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</si>
  <si>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</si>
  <si>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</si>
  <si>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</si>
  <si>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</si>
  <si>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</si>
  <si>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</si>
  <si>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</si>
  <si>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</si>
  <si>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</si>
  <si>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</si>
  <si>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</si>
  <si>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</si>
  <si>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</si>
  <si>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</si>
  <si>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</si>
  <si>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</si>
  <si>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</si>
  <si>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</si>
  <si>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</si>
  <si>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</si>
  <si>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</si>
  <si>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</si>
  <si>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</si>
  <si>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</si>
  <si>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</si>
  <si>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</si>
  <si>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</si>
  <si>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</si>
  <si>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</si>
  <si>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</si>
  <si>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</si>
  <si>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</si>
  <si>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</si>
  <si>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</si>
  <si>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</si>
  <si>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</si>
  <si>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</si>
  <si>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</si>
  <si>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</si>
  <si>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</si>
  <si>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</si>
  <si>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</si>
  <si>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</si>
  <si>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</si>
  <si>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</si>
  <si>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</si>
  <si>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</si>
  <si>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</si>
  <si>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</si>
  <si>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</si>
  <si>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</si>
  <si>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</si>
  <si>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</si>
  <si>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</si>
  <si>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</si>
  <si>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</si>
  <si>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</si>
  <si>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</si>
  <si>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</si>
  <si>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</si>
  <si>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</si>
  <si>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</si>
  <si>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</si>
  <si>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</si>
  <si>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</si>
  <si>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</si>
  <si>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</si>
  <si>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</si>
  <si>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</si>
  <si>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</si>
  <si>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</si>
  <si>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</si>
  <si>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</si>
  <si>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</si>
  <si>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</si>
  <si>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</si>
  <si>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</si>
  <si>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</si>
  <si>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</si>
  <si>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</si>
  <si>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</si>
  <si>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</si>
  <si>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</si>
  <si>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</si>
  <si>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</si>
  <si>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</si>
  <si>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</si>
  <si>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</si>
  <si>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</si>
  <si>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</si>
  <si>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</si>
  <si>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</si>
  <si>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</si>
  <si>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</si>
  <si>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</si>
  <si>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</si>
  <si>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</si>
  <si>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</si>
  <si>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</si>
  <si>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</si>
  <si>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</si>
  <si>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</si>
  <si>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</si>
  <si>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</si>
  <si>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</si>
  <si>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</si>
  <si>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</si>
  <si>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</si>
  <si>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</si>
  <si>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</si>
  <si>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</si>
  <si>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</si>
  <si>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</si>
  <si>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</si>
  <si>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</si>
  <si>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</si>
  <si>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</si>
  <si>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</si>
  <si>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</si>
  <si>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</si>
  <si>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</si>
  <si>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</si>
  <si>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</si>
  <si>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</si>
  <si>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</si>
  <si>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</si>
  <si>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</si>
  <si>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</si>
  <si>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</si>
  <si>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</si>
  <si>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</si>
  <si>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</si>
  <si>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</si>
  <si>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</si>
  <si>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</si>
  <si>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</si>
  <si>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</si>
  <si>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</si>
  <si>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</si>
  <si>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</si>
  <si>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</si>
  <si>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</si>
  <si>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</si>
  <si>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</si>
  <si>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</si>
  <si>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</si>
  <si>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</si>
  <si>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</si>
  <si>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</si>
  <si>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</si>
  <si>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</si>
  <si>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</si>
  <si>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</si>
  <si>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</si>
  <si>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</si>
  <si>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</si>
  <si>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</si>
  <si>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</si>
  <si>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</si>
  <si>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</si>
  <si>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</si>
  <si>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</si>
  <si>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</si>
  <si>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</si>
  <si>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</si>
  <si>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</si>
  <si>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</si>
  <si>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</si>
  <si>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</si>
  <si>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</si>
  <si>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</si>
  <si>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</si>
  <si>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</si>
  <si>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</si>
  <si>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</si>
  <si>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</si>
  <si>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</si>
  <si>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</si>
  <si>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</si>
  <si>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</si>
  <si>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</si>
  <si>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</si>
  <si>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</si>
  <si>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</si>
  <si>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</si>
  <si>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</si>
  <si>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</si>
  <si>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</si>
  <si>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</si>
  <si>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</si>
  <si>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</si>
  <si>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</si>
  <si>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</si>
  <si>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</si>
  <si>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</si>
  <si>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</si>
  <si>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</si>
  <si>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</si>
  <si>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</si>
  <si>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</si>
  <si>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</si>
  <si>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</si>
  <si>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</si>
  <si>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</si>
  <si>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</si>
  <si>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</si>
  <si>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</si>
  <si>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</si>
  <si>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</si>
  <si>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</si>
  <si>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</si>
  <si>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</si>
  <si>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</si>
  <si>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</si>
  <si>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</si>
  <si>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</si>
  <si>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</si>
  <si>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</si>
  <si>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</si>
  <si>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</si>
  <si>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</si>
  <si>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</si>
  <si>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</si>
  <si>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</si>
  <si>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</si>
  <si>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</si>
  <si>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</si>
  <si>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</si>
  <si>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</si>
  <si>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</si>
  <si>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</si>
  <si>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</si>
  <si>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</si>
  <si>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</si>
  <si>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</si>
  <si>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</si>
  <si>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</si>
  <si>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</si>
  <si>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</si>
  <si>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</si>
  <si>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</si>
  <si>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</si>
  <si>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</si>
  <si>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</si>
  <si>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</si>
  <si>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</si>
  <si>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</si>
  <si>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</si>
  <si>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</si>
  <si>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</si>
  <si>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</si>
  <si>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</si>
  <si>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</si>
  <si>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</si>
  <si>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</si>
  <si>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</si>
  <si>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</si>
  <si>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</si>
  <si>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</si>
  <si>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</si>
  <si>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</si>
  <si>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</si>
  <si>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</si>
  <si>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</si>
  <si>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</si>
  <si>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</si>
  <si>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</si>
  <si>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</si>
  <si>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</si>
  <si>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</si>
  <si>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</si>
  <si>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</si>
  <si>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</si>
  <si>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</si>
  <si>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</si>
  <si>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</si>
  <si>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</si>
  <si>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</si>
  <si>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</si>
  <si>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</si>
  <si>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</si>
  <si>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</si>
  <si>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</si>
  <si>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</si>
  <si>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</si>
  <si>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</si>
  <si>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</si>
  <si>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</si>
  <si>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</si>
  <si>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</si>
  <si>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</si>
  <si>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</si>
  <si>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</si>
  <si>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</si>
  <si>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</si>
  <si>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</si>
  <si>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</si>
  <si>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</si>
  <si>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</si>
  <si>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</si>
  <si>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</si>
  <si>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</si>
  <si>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</si>
  <si>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</si>
  <si>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</si>
  <si>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</si>
  <si>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</si>
  <si>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</si>
  <si>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</si>
  <si>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</si>
  <si>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</si>
  <si>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</si>
  <si>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</si>
  <si>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</si>
  <si>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</si>
  <si>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</si>
  <si>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</si>
  <si>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</si>
  <si>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</si>
  <si>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</si>
  <si>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</si>
  <si>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</si>
  <si>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</si>
  <si>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</si>
  <si>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</si>
  <si>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</si>
  <si>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</si>
  <si>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</si>
  <si>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</si>
  <si>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</si>
  <si>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</si>
  <si>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</si>
  <si>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</si>
  <si>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</si>
  <si>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</si>
  <si>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</si>
  <si>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</si>
  <si>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</si>
  <si>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</si>
  <si>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</si>
  <si>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</si>
  <si>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</si>
  <si>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</si>
  <si>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</si>
  <si>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</si>
  <si>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</si>
  <si>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</si>
  <si>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</si>
  <si>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</si>
  <si>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</si>
  <si>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</si>
  <si>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</si>
  <si>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</si>
  <si>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</si>
  <si>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</si>
  <si>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</si>
  <si>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</si>
  <si>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</si>
  <si>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</si>
  <si>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</si>
  <si>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</si>
  <si>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</si>
  <si>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</si>
  <si>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</si>
  <si>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</si>
  <si>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</si>
  <si>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</si>
  <si>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</si>
  <si>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</si>
  <si>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</si>
  <si>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</si>
  <si>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</si>
  <si>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</si>
  <si>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</si>
  <si>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</si>
  <si>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</si>
  <si>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</si>
  <si>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</si>
  <si>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</si>
  <si>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</si>
  <si>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</si>
  <si>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</si>
  <si>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</si>
  <si>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</si>
  <si>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</si>
  <si>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</si>
  <si>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</si>
  <si>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</si>
  <si>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</si>
  <si>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</si>
  <si>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</si>
  <si>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</si>
  <si>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</si>
  <si>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</si>
  <si>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</si>
  <si>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</si>
  <si>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</si>
  <si>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</si>
  <si>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</si>
  <si>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</si>
  <si>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</si>
  <si>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</si>
  <si>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</si>
  <si>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</si>
  <si>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</si>
  <si>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</si>
  <si>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</si>
  <si>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</si>
  <si>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</si>
  <si>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</si>
  <si>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</si>
  <si>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</si>
  <si>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</si>
  <si>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</si>
  <si>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</si>
  <si>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</si>
  <si>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</si>
  <si>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</si>
  <si>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</si>
  <si>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</si>
  <si>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</si>
  <si>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</si>
  <si>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</si>
  <si>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</si>
  <si>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</si>
  <si>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</si>
  <si>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</si>
  <si>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</si>
  <si>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</si>
  <si>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</si>
  <si>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</si>
  <si>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</si>
  <si>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</si>
  <si>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</si>
  <si>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</si>
  <si>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</si>
  <si>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</si>
  <si>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</si>
  <si>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</si>
  <si>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</si>
  <si>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</si>
  <si>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</si>
  <si>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</si>
  <si>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</si>
  <si>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</si>
  <si>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</si>
  <si>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</si>
  <si>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</si>
  <si>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</si>
  <si>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</si>
  <si>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</si>
  <si>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</si>
  <si>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</si>
  <si>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</si>
  <si>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</si>
  <si>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</si>
  <si>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</si>
  <si>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</si>
  <si>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</si>
  <si>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</si>
  <si>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</si>
  <si>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</si>
  <si>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</si>
  <si>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</si>
  <si>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</si>
  <si>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</si>
  <si>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</si>
  <si>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</si>
  <si>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</si>
  <si>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</si>
  <si>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</si>
  <si>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</si>
  <si>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</si>
  <si>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</si>
  <si>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</si>
  <si>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</si>
  <si>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</si>
  <si>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</si>
  <si>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</si>
  <si>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</si>
  <si>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</si>
  <si>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</si>
  <si>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</si>
  <si>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</si>
  <si>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</si>
  <si>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</si>
  <si>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</si>
  <si>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</si>
  <si>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</si>
  <si>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</si>
  <si>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</si>
  <si>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</si>
  <si>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</si>
  <si>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</si>
  <si>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</si>
  <si>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</si>
  <si>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</si>
  <si>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</si>
  <si>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</si>
  <si>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</si>
  <si>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</si>
  <si>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</si>
  <si>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</si>
  <si>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</si>
  <si>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</si>
  <si>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</si>
  <si>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</si>
  <si>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</si>
  <si>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</si>
  <si>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</si>
  <si>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</si>
  <si>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</si>
  <si>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</si>
  <si>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</si>
  <si>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</si>
  <si>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</si>
  <si>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</si>
  <si>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</si>
  <si>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</si>
  <si>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</si>
  <si>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</si>
  <si>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</si>
  <si>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</si>
  <si>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</si>
  <si>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</si>
  <si>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</si>
  <si>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</si>
  <si>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</si>
  <si>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</si>
  <si>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</si>
  <si>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</si>
  <si>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</si>
  <si>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</si>
  <si>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</si>
  <si>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</si>
  <si>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</si>
  <si>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</si>
  <si>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</si>
  <si>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</si>
  <si>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</si>
  <si>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</si>
  <si>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</si>
  <si>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</si>
  <si>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</si>
  <si>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</si>
  <si>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</si>
  <si>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</si>
  <si>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</si>
  <si>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</si>
  <si>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</si>
  <si>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</si>
  <si>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</si>
  <si>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</si>
  <si>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</si>
  <si>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</si>
  <si>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</si>
  <si>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</si>
  <si>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</si>
  <si>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</si>
  <si>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</si>
  <si>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</si>
  <si>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</si>
  <si>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</si>
  <si>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</si>
  <si>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</si>
  <si>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</si>
  <si>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</si>
  <si>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</si>
  <si>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</si>
  <si>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</si>
  <si>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</si>
  <si>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</si>
  <si>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</si>
  <si>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</si>
  <si>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</si>
  <si>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</si>
  <si>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</si>
  <si>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</si>
  <si>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</si>
  <si>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</si>
  <si>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</si>
  <si>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</si>
  <si>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</si>
  <si>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</si>
  <si>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</si>
  <si>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</si>
  <si>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</si>
  <si>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</si>
  <si>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</si>
  <si>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</si>
  <si>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</si>
  <si>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</si>
  <si>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</si>
  <si>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</si>
  <si>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</si>
  <si>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</si>
  <si>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</si>
  <si>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</si>
  <si>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</si>
  <si>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</si>
  <si>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</si>
  <si>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</si>
  <si>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</si>
  <si>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</si>
  <si>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</si>
  <si>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</si>
  <si>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</si>
  <si>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</si>
  <si>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</si>
  <si>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</si>
  <si>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</si>
  <si>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</si>
  <si>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</si>
  <si>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</si>
  <si>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</si>
  <si>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</si>
  <si>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</si>
  <si>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</si>
  <si>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</si>
  <si>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</si>
  <si>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</si>
  <si>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</si>
  <si>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</si>
  <si>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</si>
  <si>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</si>
  <si>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</si>
  <si>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</si>
  <si>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</si>
  <si>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</si>
  <si>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</si>
  <si>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</si>
  <si>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</si>
  <si>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</si>
  <si>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</si>
  <si>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</si>
  <si>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</si>
  <si>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</si>
  <si>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</si>
  <si>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</si>
  <si>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</si>
  <si>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</si>
  <si>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</si>
  <si>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</si>
  <si>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</si>
  <si>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</si>
  <si>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</si>
  <si>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</si>
  <si>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</si>
  <si>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</si>
  <si>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</si>
  <si>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</si>
  <si>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</si>
  <si>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</si>
  <si>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</si>
  <si>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</si>
  <si>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</si>
  <si>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</si>
  <si>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</si>
  <si>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</si>
  <si>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</si>
  <si>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</si>
  <si>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</si>
  <si>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</si>
  <si>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</si>
  <si>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</si>
  <si>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</si>
  <si>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</si>
  <si>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</si>
  <si>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</si>
  <si>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</si>
  <si>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</si>
  <si>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</si>
  <si>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</si>
  <si>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</si>
  <si>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</si>
  <si>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</si>
  <si>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</si>
  <si>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</si>
  <si>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</si>
  <si>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</si>
  <si>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</si>
  <si>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</si>
  <si>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</si>
  <si>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</si>
  <si>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</si>
  <si>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</si>
  <si>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</si>
  <si>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</si>
  <si>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</si>
  <si>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</si>
  <si>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</si>
  <si>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</si>
  <si>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</si>
  <si>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</si>
  <si>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</si>
  <si>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</si>
  <si>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</si>
  <si>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</si>
  <si>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</si>
  <si>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</si>
  <si>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</si>
  <si>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</si>
  <si>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</si>
  <si>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</si>
  <si>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</si>
  <si>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</si>
  <si>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</si>
  <si>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</si>
  <si>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</si>
  <si>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</si>
  <si>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</si>
  <si>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</si>
  <si>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</si>
  <si>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</si>
  <si>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</si>
  <si>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</si>
  <si>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</si>
  <si>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</si>
  <si>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</si>
  <si>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</si>
  <si>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</si>
  <si>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</si>
  <si>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</si>
  <si>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</si>
  <si>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</si>
  <si>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</si>
  <si>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</si>
  <si>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</si>
  <si>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</si>
  <si>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</si>
  <si>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</si>
  <si>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</si>
  <si>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</si>
  <si>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</si>
  <si>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</si>
  <si>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</si>
  <si>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</si>
  <si>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</si>
  <si>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</si>
  <si>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</si>
  <si>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</si>
  <si>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</si>
  <si>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</si>
  <si>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</si>
  <si>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</si>
  <si>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</si>
  <si>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</si>
  <si>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</si>
  <si>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</si>
  <si>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</si>
  <si>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</si>
  <si>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</si>
  <si>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</si>
  <si>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</si>
  <si>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</si>
  <si>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</si>
  <si>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</si>
  <si>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</si>
  <si>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</si>
  <si>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</si>
  <si>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</si>
  <si>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</si>
  <si>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</si>
  <si>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</si>
  <si>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</si>
  <si>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</si>
  <si>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</si>
  <si>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</si>
  <si>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</si>
  <si>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</si>
  <si>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</si>
  <si>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</si>
  <si>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</si>
  <si>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</si>
  <si>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</si>
  <si>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</si>
  <si>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</si>
  <si>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</si>
  <si>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</si>
  <si>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</si>
  <si>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</si>
  <si>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</si>
  <si>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</si>
  <si>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</si>
  <si>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</si>
  <si>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</si>
  <si>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</si>
  <si>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</si>
  <si>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</si>
  <si>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</si>
  <si>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</si>
  <si>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</si>
  <si>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</si>
  <si>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</si>
  <si>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</si>
  <si>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</si>
  <si>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</si>
  <si>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</si>
  <si>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</si>
  <si>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</si>
  <si>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</si>
  <si>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</si>
  <si>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</si>
  <si>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</si>
  <si>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</si>
  <si>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</si>
  <si>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</si>
  <si>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</si>
  <si>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</si>
  <si>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</si>
  <si>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</si>
  <si>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</si>
  <si>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</si>
  <si>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</si>
  <si>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</si>
  <si>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</si>
  <si>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</si>
  <si>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</si>
  <si>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</si>
  <si>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</si>
  <si>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</si>
  <si>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</si>
  <si>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</si>
  <si>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</si>
  <si>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</si>
  <si>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</si>
  <si>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</si>
  <si>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</si>
  <si>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</si>
  <si>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</si>
  <si>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</si>
  <si>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</si>
  <si>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</si>
  <si>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</si>
  <si>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</si>
  <si>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</si>
  <si>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</si>
  <si>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</si>
  <si>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</si>
  <si>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</si>
  <si>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</si>
  <si>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</si>
  <si>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</si>
  <si>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</si>
  <si>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</si>
  <si>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</si>
  <si>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</si>
  <si>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</si>
  <si>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</si>
  <si>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</si>
  <si>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</si>
  <si>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</si>
  <si>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</si>
  <si>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</si>
  <si>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</si>
  <si>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</si>
  <si>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</si>
  <si>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</si>
  <si>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</si>
  <si>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</si>
  <si>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</si>
  <si>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</si>
  <si>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</si>
  <si>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</si>
  <si>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</si>
  <si>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</si>
  <si>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</si>
  <si>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</si>
  <si>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</si>
  <si>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</si>
  <si>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</si>
  <si>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</si>
  <si>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</si>
  <si>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</si>
  <si>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</si>
  <si>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</si>
  <si>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</si>
  <si>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</si>
  <si>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</si>
  <si>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</si>
  <si>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</si>
  <si>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</si>
  <si>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</si>
  <si>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</si>
  <si>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</si>
  <si>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</si>
  <si>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</si>
  <si>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</si>
  <si>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</si>
  <si>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</si>
  <si>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</si>
  <si>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</si>
  <si>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</si>
  <si>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</si>
  <si>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</si>
  <si>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</si>
  <si>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</si>
  <si>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</si>
  <si>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</si>
  <si>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</si>
  <si>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</si>
  <si>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</si>
  <si>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</si>
  <si>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</si>
  <si>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</si>
  <si>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</si>
  <si>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</si>
  <si>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</si>
  <si>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</si>
  <si>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</si>
  <si>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</si>
  <si>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</si>
  <si>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</si>
  <si>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</si>
  <si>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</si>
  <si>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</si>
  <si>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</si>
  <si>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</si>
  <si>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</si>
  <si>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</si>
  <si>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</si>
  <si>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</si>
  <si>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</si>
  <si>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</si>
  <si>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</si>
  <si>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</si>
  <si>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</si>
  <si>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</si>
  <si>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</si>
  <si>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</si>
  <si>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</si>
  <si>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</si>
  <si>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</si>
  <si>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</si>
  <si>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</si>
  <si>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</si>
  <si>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</si>
  <si>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</si>
  <si>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</si>
  <si>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</si>
  <si>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</si>
  <si>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</si>
  <si>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</si>
  <si>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</si>
  <si>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</si>
  <si>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</si>
  <si>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</si>
  <si>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</si>
  <si>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</si>
  <si>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</si>
  <si>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</si>
  <si>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</si>
  <si>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</si>
  <si>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</si>
  <si>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</si>
  <si>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</si>
  <si>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</si>
  <si>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</si>
  <si>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</si>
  <si>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</si>
  <si>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</si>
  <si>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</si>
  <si>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</si>
  <si>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</si>
  <si>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</si>
  <si>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</si>
  <si>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</si>
  <si>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</si>
  <si>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</si>
  <si>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</si>
  <si>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</si>
  <si>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</si>
  <si>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</si>
  <si>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</si>
  <si>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</si>
  <si>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</si>
  <si>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</si>
  <si>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</si>
  <si>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</si>
  <si>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</si>
  <si>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</si>
  <si>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</si>
  <si>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</si>
  <si>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</si>
  <si>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</si>
  <si>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</si>
  <si>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</si>
  <si>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</si>
  <si>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</si>
  <si>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</si>
  <si>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</si>
  <si>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</si>
  <si>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</si>
  <si>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</si>
  <si>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</si>
  <si>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</si>
  <si>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</si>
  <si>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</si>
  <si>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</si>
  <si>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</si>
  <si>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</si>
  <si>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</si>
  <si>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</si>
  <si>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</si>
  <si>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</si>
  <si>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</si>
  <si>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</si>
  <si>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</si>
  <si>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</si>
  <si>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</si>
  <si>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</si>
  <si>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</si>
  <si>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</si>
  <si>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</si>
  <si>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</si>
  <si>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</si>
  <si>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</si>
  <si>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</si>
  <si>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</si>
  <si>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</si>
  <si>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</si>
  <si>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</si>
  <si>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</si>
  <si>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</si>
  <si>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</si>
  <si>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</si>
  <si>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</si>
  <si>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</si>
  <si>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</si>
  <si>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</si>
  <si>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</si>
  <si>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</si>
  <si>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</si>
  <si>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</si>
  <si>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</si>
  <si>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</si>
  <si>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</si>
  <si>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</si>
  <si>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</si>
  <si>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</si>
  <si>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</si>
  <si>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</si>
  <si>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</si>
  <si>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</si>
  <si>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</si>
  <si>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</si>
  <si>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</si>
  <si>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</si>
  <si>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</si>
  <si>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</si>
  <si>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</si>
  <si>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</si>
  <si>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</si>
  <si>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</si>
  <si>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</si>
  <si>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</si>
  <si>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</si>
  <si>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</si>
  <si>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</si>
  <si>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</si>
  <si>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</si>
  <si>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</si>
  <si>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</si>
  <si>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</si>
  <si>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</si>
  <si>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</si>
  <si>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</si>
  <si>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</si>
  <si>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</si>
  <si>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</si>
  <si>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</si>
  <si>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</si>
  <si>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</si>
  <si>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</si>
  <si>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</si>
  <si>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</si>
  <si>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</si>
  <si>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</si>
  <si>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</si>
  <si>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</si>
  <si>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</si>
  <si>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</si>
  <si>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</si>
  <si>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</si>
  <si>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</si>
  <si>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</si>
  <si>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</si>
  <si>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</si>
  <si>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</si>
  <si>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</si>
  <si>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</si>
  <si>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</si>
  <si>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</si>
  <si>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</si>
  <si>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</si>
  <si>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</si>
  <si>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</si>
  <si>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</si>
  <si>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</si>
  <si>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</si>
  <si>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</si>
  <si>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</si>
  <si>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</si>
  <si>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</si>
  <si>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</si>
  <si>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</si>
  <si>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</si>
  <si>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</si>
  <si>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</si>
  <si>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</si>
  <si>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</si>
  <si>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</si>
  <si>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</si>
  <si>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</si>
  <si>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</si>
  <si>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</si>
  <si>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</si>
  <si>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</si>
  <si>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</si>
  <si>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</si>
  <si>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</si>
  <si>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</si>
  <si>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</si>
  <si>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</si>
  <si>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</si>
  <si>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</si>
  <si>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</si>
  <si>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</si>
  <si>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</si>
  <si>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</si>
  <si>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</si>
  <si>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</si>
  <si>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</si>
  <si>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</si>
  <si>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</si>
  <si>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</si>
  <si>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</si>
  <si>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</si>
  <si>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</si>
  <si>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</si>
  <si>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</si>
  <si>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</si>
  <si>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</si>
  <si>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</si>
  <si>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</si>
  <si>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</si>
  <si>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</si>
  <si>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</si>
  <si>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</si>
  <si>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</si>
  <si>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</si>
  <si>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</si>
  <si>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</si>
  <si>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</si>
  <si>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</si>
  <si>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</si>
  <si>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</si>
  <si>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</si>
  <si>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</si>
  <si>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</si>
  <si>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</si>
  <si>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</si>
  <si>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</si>
  <si>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</si>
  <si>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</si>
  <si>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</si>
  <si>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</si>
  <si>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</si>
  <si>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</si>
  <si>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</si>
  <si>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</si>
  <si>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</si>
  <si>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</si>
  <si>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</si>
  <si>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</si>
  <si>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</si>
  <si>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</si>
  <si>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</si>
  <si>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</si>
  <si>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</si>
  <si>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</si>
  <si>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</si>
  <si>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</si>
  <si>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</si>
  <si>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</si>
  <si>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</si>
  <si>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</si>
  <si>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</si>
  <si>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</si>
  <si>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</si>
  <si>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</si>
  <si>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</si>
  <si>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</si>
  <si>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</si>
  <si>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</si>
  <si>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</si>
  <si>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</si>
  <si>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</si>
  <si>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</si>
  <si>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</si>
  <si>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</si>
  <si>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</si>
  <si>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</si>
  <si>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</si>
  <si>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</si>
  <si>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</si>
  <si>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</si>
  <si>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</si>
  <si>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</si>
  <si>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</si>
  <si>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</si>
  <si>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</si>
  <si>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</si>
  <si>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</si>
  <si>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</si>
  <si>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</si>
  <si>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</si>
  <si>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</si>
  <si>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</si>
  <si>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</si>
  <si>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</si>
  <si>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</si>
  <si>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</si>
  <si>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</si>
  <si>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</si>
  <si>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</si>
  <si>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</si>
  <si>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</si>
  <si>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</si>
  <si>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</si>
  <si>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</si>
  <si>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</si>
  <si>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</si>
  <si>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</si>
  <si>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</si>
  <si>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</si>
  <si>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</si>
  <si>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</si>
  <si>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</si>
  <si>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</si>
  <si>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</si>
  <si>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</si>
  <si>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</si>
  <si>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</si>
  <si>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</si>
  <si>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</si>
  <si>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</si>
  <si>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</si>
  <si>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</si>
  <si>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</si>
  <si>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</si>
  <si>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</si>
  <si>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</si>
  <si>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</si>
  <si>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</si>
  <si>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</si>
  <si>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</si>
  <si>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</si>
  <si>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</si>
  <si>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</si>
  <si>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</si>
  <si>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</si>
  <si>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</si>
  <si>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</si>
  <si>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</si>
  <si>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</si>
  <si>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</si>
  <si>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</si>
  <si>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</si>
  <si>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</si>
  <si>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</si>
  <si>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</si>
  <si>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</si>
  <si>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</si>
  <si>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</si>
  <si>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</si>
  <si>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</si>
  <si>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</si>
  <si>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</si>
  <si>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</si>
  <si>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</si>
  <si>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</si>
  <si>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</si>
  <si>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</si>
  <si>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</si>
  <si>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</si>
  <si>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</si>
  <si>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</si>
  <si>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</si>
  <si>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</si>
  <si>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</si>
  <si>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</si>
  <si>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</si>
  <si>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</si>
  <si>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</si>
  <si>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</si>
  <si>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</si>
  <si>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</si>
  <si>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</si>
  <si>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</si>
  <si>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</si>
  <si>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</si>
  <si>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</si>
  <si>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</si>
  <si>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</si>
  <si>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</si>
  <si>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</si>
  <si>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</si>
  <si>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</si>
  <si>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</si>
  <si>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</si>
  <si>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</si>
  <si>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</si>
  <si>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</si>
  <si>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</si>
  <si>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</si>
  <si>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</si>
  <si>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</si>
  <si>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</si>
  <si>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</si>
  <si>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</si>
  <si>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</si>
  <si>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</si>
  <si>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</si>
  <si>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</si>
  <si>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</si>
  <si>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</si>
  <si>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</si>
  <si>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</si>
  <si>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</si>
  <si>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</si>
  <si>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</si>
  <si>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</si>
  <si>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</si>
  <si>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</si>
  <si>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</si>
  <si>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</si>
  <si>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</si>
  <si>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</si>
  <si>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</si>
  <si>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</si>
  <si>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</si>
  <si>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</si>
  <si>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</si>
  <si>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</si>
  <si>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</si>
  <si>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</si>
  <si>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</si>
  <si>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</si>
  <si>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</si>
  <si>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</si>
  <si>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</si>
  <si>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</si>
  <si>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</si>
  <si>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</si>
  <si>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</si>
  <si>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</si>
  <si>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</si>
  <si>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</si>
  <si>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</si>
  <si>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</si>
  <si>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</si>
  <si>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</si>
  <si>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</si>
  <si>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</si>
  <si>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</si>
  <si>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</si>
  <si>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</si>
  <si>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</si>
  <si>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</si>
  <si>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</si>
  <si>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</si>
  <si>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</si>
  <si>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</si>
  <si>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</si>
  <si>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</si>
  <si>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</si>
  <si>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</si>
  <si>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</si>
  <si>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</si>
  <si>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</si>
  <si>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</si>
  <si>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</si>
  <si>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</si>
  <si>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</si>
  <si>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</si>
  <si>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</si>
  <si>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</si>
  <si>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</si>
  <si>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</si>
  <si>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</si>
  <si>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</si>
  <si>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</si>
  <si>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</si>
  <si>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</si>
  <si>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</si>
  <si>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</si>
  <si>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</si>
  <si>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</si>
  <si>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</si>
  <si>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</si>
  <si>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</si>
  <si>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</si>
  <si>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</si>
  <si>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</si>
  <si>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</si>
  <si>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</si>
  <si>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</si>
  <si>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</si>
  <si>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</si>
  <si>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</si>
  <si>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</si>
  <si>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</si>
  <si>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</si>
  <si>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</si>
  <si>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</si>
  <si>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</si>
  <si>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</si>
  <si>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</si>
  <si>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</si>
  <si>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</si>
  <si>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</si>
  <si>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</si>
  <si>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</si>
  <si>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</si>
  <si>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</si>
  <si>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</si>
  <si>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</si>
  <si>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</si>
  <si>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</si>
  <si>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</si>
  <si>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</si>
  <si>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</si>
  <si>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</si>
  <si>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</si>
  <si>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</si>
  <si>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</si>
  <si>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</si>
  <si>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</si>
  <si>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</si>
  <si>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</si>
  <si>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</si>
  <si>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</si>
  <si>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</si>
  <si>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</si>
  <si>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</si>
  <si>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</si>
  <si>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</si>
  <si>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</si>
  <si>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</si>
  <si>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</si>
  <si>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</si>
  <si>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</si>
  <si>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</si>
  <si>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</si>
  <si>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</si>
  <si>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</si>
  <si>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</si>
  <si>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</si>
  <si>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</si>
  <si>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</si>
  <si>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</si>
  <si>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</si>
  <si>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</si>
  <si>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</si>
  <si>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</si>
  <si>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</si>
  <si>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</si>
  <si>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</si>
  <si>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</si>
  <si>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</si>
  <si>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</si>
  <si>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</si>
  <si>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</si>
  <si>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</si>
  <si>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</si>
  <si>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</si>
  <si>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</si>
  <si>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</si>
  <si>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</si>
  <si>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</si>
  <si>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</si>
  <si>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</si>
  <si>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</si>
  <si>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</si>
  <si>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</si>
  <si>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</si>
  <si>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</si>
  <si>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</si>
  <si>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</si>
  <si>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</si>
  <si>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</si>
  <si>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</si>
  <si>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</si>
  <si>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</si>
  <si>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</si>
  <si>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</si>
  <si>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</si>
  <si>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</si>
  <si>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</si>
  <si>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</si>
  <si>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</si>
  <si>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</si>
  <si>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</si>
  <si>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</si>
  <si>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</si>
  <si>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</si>
  <si>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</si>
  <si>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</si>
  <si>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</si>
  <si>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</si>
  <si>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</si>
  <si>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</si>
  <si>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</si>
  <si>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</si>
  <si>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</si>
  <si>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</si>
  <si>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</si>
  <si>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</si>
  <si>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</si>
  <si>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</si>
  <si>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</si>
  <si>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</si>
  <si>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</si>
  <si>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</si>
  <si>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</si>
  <si>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</si>
  <si>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</si>
  <si>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</si>
  <si>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</si>
  <si>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</si>
  <si>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</si>
  <si>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</si>
  <si>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</si>
  <si>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</si>
  <si>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</si>
  <si>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</si>
  <si>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</si>
  <si>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</si>
  <si>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</si>
  <si>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</si>
  <si>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</si>
  <si>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</si>
  <si>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</si>
  <si>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</si>
  <si>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</si>
  <si>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</si>
  <si>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</si>
  <si>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</si>
  <si>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</si>
  <si>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</si>
  <si>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</si>
  <si>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</si>
  <si>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</si>
  <si>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</si>
  <si>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</si>
  <si>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</si>
  <si>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</si>
  <si>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</si>
  <si>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</si>
  <si>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</si>
  <si>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</si>
  <si>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</si>
  <si>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</si>
  <si>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</si>
  <si>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</si>
  <si>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</si>
  <si>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</si>
  <si>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</si>
  <si>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</si>
  <si>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</si>
  <si>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</si>
  <si>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</si>
  <si>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</si>
  <si>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</si>
  <si>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</si>
  <si>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</si>
  <si>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</si>
  <si>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</si>
  <si>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</si>
  <si>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</si>
  <si>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</si>
  <si>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</si>
  <si>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</si>
  <si>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</si>
  <si>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</si>
  <si>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</si>
  <si>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</si>
  <si>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</si>
  <si>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</si>
  <si>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</si>
  <si>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</si>
  <si>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</si>
  <si>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</si>
  <si>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</si>
  <si>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</si>
  <si>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</si>
  <si>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</si>
  <si>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</si>
  <si>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</si>
  <si>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</si>
  <si>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</si>
  <si>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</si>
  <si>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</si>
  <si>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</si>
  <si>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</si>
  <si>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</si>
  <si>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</si>
  <si>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</si>
  <si>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</si>
  <si>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</si>
  <si>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</si>
  <si>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</si>
  <si>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</si>
  <si>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</si>
  <si>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</si>
  <si>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</si>
  <si>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</si>
  <si>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</si>
  <si>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</si>
  <si>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</si>
  <si>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</si>
  <si>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</si>
  <si>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</si>
  <si>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</si>
  <si>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</si>
  <si>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</si>
  <si>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</si>
  <si>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</si>
  <si>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</si>
  <si>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</si>
  <si>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</si>
  <si>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</si>
  <si>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</si>
  <si>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</si>
  <si>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</si>
  <si>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</si>
  <si>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</si>
  <si>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</si>
  <si>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</si>
  <si>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</si>
  <si>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</si>
  <si>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</si>
  <si>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</si>
  <si>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</si>
  <si>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</si>
  <si>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</si>
  <si>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</si>
  <si>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</si>
  <si>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</si>
  <si>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</si>
  <si>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</si>
  <si>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</si>
  <si>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</si>
  <si>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</si>
  <si>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</si>
  <si>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</si>
  <si>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</si>
  <si>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</si>
  <si>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</si>
  <si>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</si>
  <si>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</si>
  <si>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</si>
  <si>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</si>
  <si>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</si>
  <si>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</si>
  <si>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</si>
  <si>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</si>
  <si>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</si>
  <si>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</si>
  <si>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</si>
  <si>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</si>
  <si>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</si>
  <si>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</si>
  <si>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</si>
  <si>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</si>
  <si>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</si>
  <si>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</si>
  <si>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</si>
  <si>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</si>
  <si>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</si>
  <si>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</si>
  <si>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</si>
  <si>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</si>
  <si>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</si>
  <si>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</si>
  <si>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</si>
  <si>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</si>
  <si>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</si>
  <si>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</si>
  <si>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</si>
  <si>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</si>
  <si>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</si>
  <si>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</si>
  <si>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</si>
  <si>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</si>
  <si>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</si>
  <si>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</si>
  <si>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</si>
  <si>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</si>
  <si>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</si>
  <si>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</si>
  <si>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</si>
  <si>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</si>
  <si>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</si>
  <si>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</si>
  <si>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</si>
  <si>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</si>
  <si>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</si>
  <si>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</si>
  <si>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</si>
  <si>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</si>
  <si>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</si>
  <si>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</si>
  <si>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</si>
  <si>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</si>
  <si>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</si>
  <si>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</si>
  <si>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</si>
  <si>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</si>
  <si>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</si>
  <si>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</si>
  <si>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</si>
  <si>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</si>
  <si>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</si>
  <si>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</si>
  <si>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</si>
  <si>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</si>
  <si>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</si>
  <si>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</si>
  <si>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</si>
  <si>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</si>
  <si>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</si>
  <si>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</si>
  <si>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</si>
  <si>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</si>
  <si>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</si>
  <si>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</si>
  <si>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</si>
  <si>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</si>
  <si>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</si>
  <si>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</si>
  <si>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</si>
  <si>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</si>
  <si>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</si>
  <si>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</si>
  <si>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</si>
  <si>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</si>
  <si>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</si>
  <si>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</si>
  <si>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</si>
  <si>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</si>
  <si>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</si>
  <si>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</si>
  <si>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</si>
  <si>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</si>
  <si>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</si>
  <si>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</si>
  <si>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</si>
  <si>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</si>
  <si>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</si>
  <si>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</si>
  <si>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</si>
  <si>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</si>
  <si>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</si>
  <si>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</si>
  <si>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</si>
  <si>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</si>
  <si>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</si>
  <si>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</si>
  <si>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</si>
  <si>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</si>
  <si>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</si>
  <si>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</si>
  <si>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</si>
  <si>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</si>
  <si>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</si>
  <si>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</si>
  <si>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</si>
  <si>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</si>
  <si>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</si>
  <si>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</si>
  <si>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</si>
  <si>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</si>
  <si>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</si>
  <si>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</si>
  <si>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</si>
  <si>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</si>
  <si>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</si>
  <si>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</si>
  <si>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</si>
  <si>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</si>
  <si>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</si>
  <si>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</si>
  <si>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</si>
  <si>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</si>
  <si>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</si>
  <si>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</si>
  <si>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</si>
  <si>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</si>
  <si>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</si>
  <si>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</si>
  <si>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</si>
  <si>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</si>
  <si>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</si>
  <si>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</si>
  <si>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</si>
  <si>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</si>
  <si>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</si>
  <si>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</si>
  <si>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</si>
  <si>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</si>
  <si>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</si>
  <si>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</si>
  <si>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</si>
  <si>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</si>
  <si>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</si>
  <si>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</si>
  <si>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</si>
  <si>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</si>
  <si>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</si>
  <si>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</si>
  <si>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</si>
  <si>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</si>
  <si>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</si>
  <si>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</si>
  <si>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</si>
  <si>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</si>
  <si>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</si>
  <si>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</si>
  <si>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</si>
  <si>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</si>
  <si>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</si>
  <si>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</si>
  <si>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</si>
  <si>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</si>
  <si>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</si>
  <si>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</si>
  <si>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</si>
  <si>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</si>
  <si>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</si>
  <si>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</si>
  <si>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</si>
  <si>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</si>
  <si>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</si>
  <si>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</si>
  <si>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</si>
  <si>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</si>
  <si>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</si>
  <si>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</si>
  <si>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</si>
  <si>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</si>
  <si>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</si>
  <si>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</si>
  <si>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</si>
  <si>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</si>
  <si>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</si>
  <si>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</si>
  <si>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</si>
  <si>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</si>
  <si>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</si>
  <si>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</si>
  <si>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</si>
  <si>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</si>
  <si>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</si>
  <si>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</si>
  <si>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</si>
  <si>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</si>
  <si>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</si>
  <si>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</si>
  <si>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</si>
  <si>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</si>
  <si>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</si>
  <si>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</si>
  <si>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</si>
  <si>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</si>
  <si>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</si>
  <si>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</si>
  <si>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</si>
  <si>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</si>
  <si>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</si>
  <si>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</si>
  <si>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</si>
  <si>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</si>
  <si>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</si>
  <si>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</si>
  <si>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</si>
  <si>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</si>
  <si>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</si>
  <si>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</si>
  <si>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</si>
  <si>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</si>
  <si>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</si>
  <si>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</si>
  <si>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</si>
  <si>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</si>
  <si>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</si>
  <si>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</si>
  <si>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</si>
  <si>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</si>
  <si>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</si>
  <si>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</si>
  <si>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</si>
  <si>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</si>
  <si>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</si>
  <si>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</si>
  <si>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</si>
  <si>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</si>
  <si>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</si>
  <si>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</si>
  <si>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</si>
  <si>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</si>
  <si>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</si>
  <si>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</si>
  <si>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</si>
  <si>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</si>
  <si>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</si>
  <si>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</si>
  <si>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</si>
  <si>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</si>
  <si>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</si>
  <si>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</si>
  <si>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</si>
  <si>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</si>
  <si>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</si>
  <si>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</si>
  <si>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</si>
  <si>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</si>
  <si>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</si>
  <si>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</si>
  <si>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</si>
  <si>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</si>
  <si>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</si>
  <si>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</si>
  <si>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</si>
  <si>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</si>
  <si>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</si>
  <si>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</si>
  <si>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</si>
  <si>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</si>
  <si>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</si>
  <si>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</si>
  <si>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</si>
  <si>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</si>
  <si>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</si>
  <si>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</si>
  <si>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</si>
  <si>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</si>
  <si>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</si>
  <si>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</si>
  <si>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</si>
  <si>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</si>
  <si>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</si>
  <si>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</si>
  <si>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</si>
  <si>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</si>
  <si>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</si>
  <si>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</si>
  <si>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</si>
  <si>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</si>
  <si>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</si>
  <si>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</si>
  <si>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</si>
  <si>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</si>
  <si>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</si>
  <si>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</si>
  <si>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</si>
  <si>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</si>
  <si>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</si>
  <si>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</si>
  <si>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</si>
  <si>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</si>
  <si>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</si>
  <si>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</si>
  <si>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</si>
  <si>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</si>
  <si>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</si>
  <si>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</si>
  <si>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</si>
  <si>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</si>
  <si>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</si>
  <si>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</si>
  <si>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</si>
  <si>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</si>
  <si>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</si>
  <si>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</si>
  <si>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</si>
  <si>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</si>
  <si>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</si>
  <si>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</si>
  <si>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</si>
  <si>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</si>
  <si>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</si>
  <si>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</si>
  <si>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</si>
  <si>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</si>
  <si>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</si>
  <si>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</si>
  <si>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</si>
  <si>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</si>
  <si>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</si>
  <si>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</si>
  <si>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</si>
  <si>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</si>
  <si>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</si>
  <si>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</si>
  <si>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</si>
  <si>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</si>
  <si>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</si>
  <si>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</si>
  <si>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</si>
  <si>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</si>
  <si>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</si>
  <si>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</si>
  <si>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</si>
  <si>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</si>
  <si>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</si>
  <si>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</si>
  <si>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</si>
  <si>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</si>
  <si>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</si>
  <si>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</si>
  <si>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</si>
  <si>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</si>
  <si>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</si>
  <si>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</si>
  <si>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</si>
  <si>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</si>
  <si>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</si>
  <si>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</si>
  <si>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</si>
  <si>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</si>
  <si>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</si>
  <si>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</si>
  <si>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</si>
  <si>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</si>
  <si>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</si>
  <si>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</si>
  <si>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</si>
  <si>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</si>
  <si>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</si>
  <si>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</si>
  <si>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</si>
  <si>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</si>
  <si>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</si>
  <si>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</si>
  <si>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</si>
  <si>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</si>
  <si>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</si>
  <si>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</si>
  <si>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</si>
  <si>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</si>
  <si>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</si>
  <si>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</si>
  <si>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</si>
  <si>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</si>
  <si>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</si>
  <si>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</si>
  <si>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</si>
  <si>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</si>
  <si>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</si>
  <si>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</si>
  <si>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</si>
  <si>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</si>
  <si>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</si>
  <si>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</si>
  <si>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</si>
  <si>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</si>
  <si>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</si>
  <si>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</si>
  <si>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</si>
  <si>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</si>
  <si>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</si>
  <si>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</si>
  <si>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</si>
  <si>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</si>
  <si>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</si>
  <si>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</si>
  <si>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</si>
  <si>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</si>
  <si>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</si>
  <si>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</si>
  <si>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</si>
  <si>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</si>
  <si>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</si>
  <si>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</si>
  <si>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</si>
  <si>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</si>
  <si>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</si>
  <si>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</si>
  <si>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</si>
  <si>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</si>
  <si>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</si>
  <si>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</si>
  <si>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</si>
  <si>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</si>
  <si>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</si>
  <si>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</si>
  <si>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</si>
  <si>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</si>
  <si>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</si>
  <si>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</si>
  <si>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</si>
  <si>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</si>
  <si>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</si>
  <si>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</si>
  <si>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</si>
  <si>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</si>
  <si>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</si>
  <si>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</si>
  <si>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</si>
  <si>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</si>
  <si>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</si>
  <si>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</si>
  <si>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</si>
  <si>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</si>
  <si>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</si>
  <si>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</si>
  <si>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</si>
  <si>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</si>
  <si>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</si>
  <si>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</si>
  <si>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</si>
  <si>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</si>
  <si>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</si>
  <si>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</si>
  <si>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</si>
  <si>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</si>
  <si>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</si>
  <si>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</si>
  <si>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</si>
  <si>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</si>
  <si>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</si>
  <si>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</si>
  <si>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</si>
  <si>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</si>
  <si>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</si>
  <si>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</si>
  <si>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</si>
  <si>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</si>
  <si>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</si>
  <si>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</si>
  <si>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</si>
  <si>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</si>
  <si>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</si>
  <si>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</si>
  <si>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</si>
  <si>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</si>
  <si>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</si>
  <si>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</si>
  <si>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</si>
  <si>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</si>
  <si>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</si>
  <si>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</si>
  <si>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</si>
  <si>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</si>
  <si>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</si>
  <si>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</si>
  <si>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</si>
  <si>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</si>
  <si>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</si>
  <si>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</si>
  <si>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</si>
  <si>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</si>
  <si>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</si>
  <si>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</si>
  <si>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</si>
  <si>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</si>
  <si>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</si>
  <si>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</si>
  <si>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</si>
  <si>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</si>
  <si>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</si>
  <si>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</si>
  <si>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</si>
  <si>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</si>
  <si>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</si>
  <si>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</si>
  <si>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</si>
  <si>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</si>
  <si>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</si>
  <si>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</si>
  <si>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</si>
  <si>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</si>
  <si>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</si>
  <si>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</si>
  <si>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</si>
  <si>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</si>
  <si>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</si>
  <si>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</si>
  <si>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</si>
  <si>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</si>
  <si>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</si>
  <si>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</si>
  <si>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</si>
  <si>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</si>
  <si>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</si>
  <si>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</si>
  <si>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</si>
  <si>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</si>
  <si>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</si>
  <si>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</si>
  <si>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</si>
  <si>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</si>
  <si>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</si>
  <si>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</si>
  <si>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</si>
  <si>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</si>
  <si>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</si>
  <si>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</si>
  <si>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</si>
  <si>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</si>
  <si>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</si>
  <si>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</si>
  <si>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</si>
  <si>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</si>
  <si>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</si>
  <si>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</si>
  <si>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</si>
  <si>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</si>
  <si>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</si>
  <si>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</si>
  <si>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</si>
  <si>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</si>
  <si>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</si>
  <si>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</si>
  <si>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</si>
  <si>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</si>
  <si>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</si>
  <si>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</si>
  <si>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</si>
  <si>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</si>
  <si>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</si>
  <si>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</si>
  <si>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</si>
  <si>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</si>
  <si>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</si>
  <si>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</si>
  <si>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</si>
  <si>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</si>
  <si>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</si>
  <si>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</si>
  <si>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</si>
  <si>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</si>
  <si>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</si>
  <si>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</si>
  <si>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</si>
  <si>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</si>
  <si>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</si>
  <si>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</si>
  <si>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</si>
  <si>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</si>
  <si>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</si>
  <si>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</si>
  <si>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</si>
  <si>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</si>
  <si>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</si>
  <si>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</si>
  <si>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</si>
  <si>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</si>
  <si>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</si>
  <si>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</si>
  <si>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</si>
  <si>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</si>
  <si>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</si>
  <si>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</si>
  <si>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</si>
  <si>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</si>
  <si>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</si>
  <si>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</si>
  <si>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</si>
  <si>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</si>
  <si>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</si>
  <si>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</si>
  <si>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</si>
  <si>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</si>
  <si>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</si>
  <si>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</si>
  <si>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</si>
  <si>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</si>
  <si>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</si>
  <si>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</si>
  <si>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</si>
  <si>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</si>
  <si>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</si>
  <si>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</si>
  <si>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</si>
  <si>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</si>
  <si>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</si>
  <si>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</si>
  <si>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</si>
  <si>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</si>
  <si>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</si>
  <si>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</si>
  <si>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</si>
  <si>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</si>
  <si>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</si>
  <si>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</si>
  <si>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</si>
  <si>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</si>
  <si>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</si>
  <si>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</si>
  <si>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</si>
  <si>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</si>
  <si>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</si>
  <si>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</si>
  <si>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</si>
  <si>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</si>
  <si>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</si>
  <si>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</si>
  <si>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</si>
  <si>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</si>
  <si>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</si>
  <si>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</si>
  <si>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</si>
  <si>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</si>
  <si>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</si>
  <si>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</si>
  <si>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</si>
  <si>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</si>
  <si>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</si>
  <si>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</si>
  <si>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</si>
  <si>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</si>
  <si>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</si>
  <si>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</si>
  <si>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</si>
  <si>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</si>
  <si>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</si>
  <si>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</si>
  <si>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</si>
  <si>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</si>
  <si>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</si>
  <si>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</si>
  <si>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</si>
  <si>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</si>
  <si>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</si>
  <si>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</si>
  <si>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</si>
  <si>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</si>
  <si>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</si>
  <si>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</si>
  <si>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</si>
  <si>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</si>
  <si>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</si>
  <si>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</si>
  <si>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</si>
  <si>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</si>
  <si>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</si>
  <si>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</si>
  <si>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</si>
  <si>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</si>
  <si>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</si>
  <si>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</si>
  <si>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</si>
  <si>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</si>
  <si>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</si>
  <si>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</si>
  <si>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</si>
  <si>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</si>
  <si>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</si>
  <si>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</si>
  <si>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</si>
  <si>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</si>
  <si>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</si>
  <si>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</si>
  <si>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</si>
  <si>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</si>
  <si>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</si>
  <si>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</si>
  <si>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</si>
  <si>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</si>
  <si>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</si>
  <si>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</si>
  <si>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</si>
  <si>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</si>
  <si>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</si>
  <si>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</si>
  <si>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</si>
  <si>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</si>
  <si>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</si>
  <si>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</si>
  <si>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</si>
  <si>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</si>
  <si>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</si>
  <si>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</si>
  <si>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</si>
  <si>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</si>
  <si>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</si>
  <si>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</si>
  <si>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</si>
  <si>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</si>
  <si>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</si>
  <si>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</si>
  <si>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</si>
  <si>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</si>
  <si>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</si>
  <si>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</si>
  <si>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</si>
  <si>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</si>
  <si>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</si>
  <si>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</si>
  <si>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</si>
  <si>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</si>
  <si>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</si>
  <si>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</si>
  <si>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</si>
  <si>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</si>
  <si>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</si>
  <si>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</si>
  <si>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</si>
  <si>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</si>
  <si>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</si>
  <si>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</si>
  <si>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</si>
  <si>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</si>
  <si>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</si>
  <si>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</si>
  <si>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</si>
  <si>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</si>
  <si>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</si>
  <si>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</si>
  <si>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</si>
  <si>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</si>
  <si>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</si>
  <si>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</si>
  <si>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</si>
  <si>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</si>
  <si>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</si>
  <si>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</si>
  <si>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</si>
  <si>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</si>
  <si>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</si>
  <si>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</si>
  <si>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</si>
  <si>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</si>
  <si>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</si>
  <si>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</si>
  <si>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</si>
  <si>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</si>
  <si>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</si>
  <si>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</si>
  <si>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</si>
  <si>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</si>
  <si>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</si>
  <si>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</si>
  <si>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</si>
  <si>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</si>
  <si>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</si>
  <si>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</si>
  <si>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</si>
  <si>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</si>
  <si>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</si>
  <si>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</si>
  <si>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</si>
  <si>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</si>
  <si>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</si>
  <si>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</si>
  <si>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</si>
  <si>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</si>
  <si>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</si>
  <si>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</si>
  <si>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</si>
  <si>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</si>
  <si>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</si>
  <si>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</si>
  <si>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</si>
  <si>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</si>
  <si>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</si>
  <si>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</si>
  <si>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</si>
  <si>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</si>
  <si>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</si>
  <si>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</si>
  <si>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</si>
  <si>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</si>
  <si>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</si>
  <si>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</si>
  <si>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</si>
  <si>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</si>
  <si>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</si>
  <si>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</si>
  <si>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</si>
  <si>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</si>
  <si>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</si>
  <si>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</si>
  <si>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</si>
  <si>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</si>
  <si>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</si>
  <si>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</si>
  <si>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</si>
  <si>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</si>
  <si>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</si>
  <si>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</si>
  <si>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</si>
  <si>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</si>
  <si>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</si>
  <si>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</si>
  <si>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</si>
  <si>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</si>
  <si>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</si>
  <si>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</si>
  <si>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</si>
  <si>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</si>
  <si>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</si>
  <si>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</si>
  <si>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</si>
  <si>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</si>
  <si>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</si>
  <si>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</si>
  <si>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</si>
  <si>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</si>
  <si>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</si>
  <si>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</si>
  <si>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</si>
  <si>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</si>
  <si>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</si>
  <si>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</si>
  <si>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</si>
  <si>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</si>
  <si>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</si>
  <si>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</si>
  <si>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</si>
  <si>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</si>
  <si>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</si>
  <si>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</si>
  <si>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</si>
  <si>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</si>
  <si>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</si>
  <si>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</si>
  <si>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</si>
  <si>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</si>
  <si>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</si>
  <si>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</si>
  <si>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</si>
  <si>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</si>
  <si>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</si>
  <si>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</si>
  <si>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</si>
  <si>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</si>
  <si>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</si>
  <si>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</si>
  <si>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</si>
  <si>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</si>
  <si>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</si>
  <si>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</si>
  <si>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</si>
  <si>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</si>
  <si>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</si>
  <si>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</si>
  <si>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</si>
  <si>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</si>
  <si>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</si>
  <si>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</si>
  <si>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</si>
  <si>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</si>
  <si>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</si>
  <si>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</si>
  <si>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</si>
  <si>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</si>
  <si>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</si>
  <si>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</si>
  <si>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</si>
  <si>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</si>
  <si>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</si>
  <si>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</si>
  <si>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</si>
  <si>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</si>
  <si>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</si>
  <si>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</si>
  <si>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</si>
  <si>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</si>
  <si>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</si>
  <si>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</si>
  <si>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</si>
  <si>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</si>
  <si>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</si>
  <si>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</si>
  <si>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</si>
  <si>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</si>
  <si>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</si>
  <si>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</si>
  <si>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</si>
  <si>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</si>
  <si>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</si>
  <si>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</si>
  <si>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</si>
  <si>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</si>
  <si>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</si>
  <si>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</si>
  <si>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</si>
  <si>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</si>
  <si>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</si>
  <si>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</si>
  <si>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</si>
  <si>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</si>
  <si>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</si>
  <si>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</si>
  <si>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</si>
  <si>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</si>
  <si>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</si>
  <si>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</si>
  <si>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</si>
  <si>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</si>
  <si>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</si>
  <si>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</si>
  <si>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</si>
  <si>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</si>
  <si>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</si>
  <si>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</si>
  <si>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</si>
  <si>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</si>
  <si>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</si>
  <si>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</si>
  <si>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</si>
  <si>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</si>
  <si>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</si>
  <si>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</si>
  <si>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</si>
  <si>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</si>
  <si>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</si>
  <si>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</si>
  <si>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</si>
  <si>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</si>
  <si>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</si>
  <si>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</si>
  <si>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</si>
  <si>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</si>
  <si>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</si>
  <si>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</si>
  <si>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</si>
  <si>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</si>
  <si>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</si>
  <si>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</si>
  <si>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</si>
  <si>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</si>
  <si>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</si>
  <si>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</si>
  <si>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</si>
  <si>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</si>
  <si>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</si>
  <si>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</si>
  <si>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</si>
  <si>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</si>
  <si>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</si>
  <si>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</si>
  <si>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</si>
  <si>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</si>
  <si>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</si>
  <si>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</si>
  <si>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</si>
  <si>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</si>
  <si>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</si>
  <si>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</si>
  <si>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</si>
  <si>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</si>
  <si>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</si>
  <si>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</si>
  <si>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</si>
  <si>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</si>
  <si>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</si>
  <si>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</si>
  <si>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</si>
  <si>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</si>
  <si>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</si>
  <si>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</si>
  <si>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</si>
  <si>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</si>
  <si>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</si>
  <si>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</si>
  <si>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</si>
  <si>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</si>
  <si>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</si>
  <si>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</si>
  <si>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</si>
  <si>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</si>
  <si>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</si>
  <si>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</si>
  <si>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</si>
  <si>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</si>
  <si>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</si>
  <si>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</si>
  <si>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</si>
  <si>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</si>
  <si>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</si>
  <si>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</si>
  <si>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</si>
  <si>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</si>
  <si>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</si>
  <si>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</si>
  <si>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</si>
  <si>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</si>
  <si>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</si>
  <si>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</si>
  <si>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</si>
  <si>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</si>
  <si>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</si>
  <si>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</si>
  <si>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</si>
  <si>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</si>
  <si>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</si>
  <si>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</si>
  <si>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</si>
  <si>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</si>
  <si>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</si>
  <si>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</si>
  <si>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</si>
  <si>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</si>
  <si>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</si>
  <si>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</si>
  <si>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</si>
  <si>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</si>
  <si>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</si>
  <si>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</si>
  <si>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</si>
  <si>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</si>
  <si>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</si>
  <si>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</si>
  <si>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</si>
  <si>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</si>
  <si>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</si>
  <si>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</si>
  <si>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</si>
  <si>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</si>
  <si>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</si>
  <si>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</si>
  <si>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</si>
  <si>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</si>
  <si>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</si>
  <si>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</si>
  <si>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</si>
  <si>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</si>
  <si>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</si>
  <si>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</si>
  <si>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</si>
  <si>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</si>
  <si>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</si>
  <si>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</si>
  <si>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</si>
  <si>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</si>
  <si>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</si>
  <si>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</si>
  <si>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</si>
  <si>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</si>
  <si>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</si>
  <si>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</si>
  <si>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</si>
  <si>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</si>
  <si>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</si>
  <si>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</si>
  <si>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</si>
  <si>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</si>
  <si>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</si>
  <si>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</si>
  <si>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</si>
  <si>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</si>
  <si>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</si>
  <si>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</si>
  <si>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</si>
  <si>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</si>
  <si>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</si>
  <si>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</si>
  <si>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</si>
  <si>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</si>
  <si>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</si>
  <si>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</si>
  <si>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</si>
  <si>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</si>
  <si>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</si>
  <si>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</si>
  <si>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</si>
  <si>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</si>
  <si>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</si>
  <si>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</si>
  <si>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</si>
  <si>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</si>
  <si>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</si>
  <si>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</si>
  <si>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</si>
  <si>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</si>
  <si>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</si>
  <si>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</si>
  <si>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</si>
  <si>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</si>
  <si>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</si>
  <si>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</si>
  <si>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</si>
  <si>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</si>
  <si>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</si>
  <si>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</si>
  <si>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</si>
  <si>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</si>
  <si>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</si>
  <si>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</si>
  <si>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</si>
  <si>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</si>
  <si>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</si>
  <si>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</si>
  <si>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</si>
  <si>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</si>
  <si>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</si>
  <si>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</si>
  <si>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</si>
  <si>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</si>
  <si>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</si>
  <si>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</si>
  <si>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</si>
  <si>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</si>
  <si>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</si>
  <si>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</si>
  <si>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</si>
  <si>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</si>
  <si>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</si>
  <si>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</si>
  <si>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</si>
  <si>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</si>
  <si>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</si>
  <si>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</si>
  <si>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</si>
  <si>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</si>
  <si>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</si>
  <si>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</si>
  <si>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</si>
  <si>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</si>
  <si>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</si>
  <si>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</si>
  <si>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</si>
  <si>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</si>
  <si>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</si>
  <si>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</si>
  <si>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</si>
  <si>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</si>
  <si>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</si>
  <si>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</si>
  <si>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</si>
  <si>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</si>
  <si>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</si>
  <si>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</si>
  <si>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</si>
  <si>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</si>
  <si>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</si>
  <si>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</si>
  <si>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</si>
  <si>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</si>
  <si>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</si>
  <si>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</si>
  <si>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</si>
  <si>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</si>
  <si>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</si>
  <si>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</si>
  <si>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</si>
  <si>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</si>
  <si>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</si>
  <si>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</si>
  <si>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</si>
  <si>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</si>
  <si>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</si>
  <si>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</si>
  <si>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</si>
  <si>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</si>
  <si>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</si>
  <si>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</si>
  <si>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</si>
  <si>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</si>
  <si>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</si>
  <si>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</si>
  <si>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</si>
  <si>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</si>
  <si>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</si>
  <si>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</si>
  <si>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</si>
  <si>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</si>
  <si>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</si>
  <si>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</si>
  <si>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</si>
  <si>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</si>
  <si>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</si>
  <si>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</si>
  <si>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</si>
  <si>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</si>
  <si>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</si>
  <si>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</si>
  <si>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</si>
  <si>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</si>
  <si>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</si>
  <si>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</si>
  <si>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</si>
  <si>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</si>
  <si>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</si>
  <si>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</si>
  <si>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</si>
  <si>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</si>
  <si>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</si>
  <si>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</si>
  <si>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</si>
  <si>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</si>
  <si>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</si>
  <si>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</si>
  <si>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</si>
  <si>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</si>
  <si>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</si>
  <si>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</si>
  <si>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</si>
  <si>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</si>
  <si>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</si>
  <si>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</si>
  <si>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</si>
  <si>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</si>
  <si>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</si>
  <si>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</si>
  <si>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</si>
  <si>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</si>
  <si>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</si>
  <si>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</si>
  <si>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</si>
  <si>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</si>
  <si>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</si>
  <si>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</si>
  <si>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</si>
  <si>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</si>
  <si>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</si>
  <si>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</si>
  <si>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</si>
  <si>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</si>
  <si>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</si>
  <si>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</si>
  <si>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</si>
  <si>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</si>
  <si>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</si>
  <si>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</si>
  <si>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</si>
  <si>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</si>
  <si>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</si>
  <si>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</si>
  <si>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</si>
  <si>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</si>
  <si>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</si>
  <si>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</si>
  <si>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</si>
  <si>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</si>
  <si>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</si>
  <si>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</si>
  <si>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</si>
  <si>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</si>
  <si>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</si>
  <si>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</si>
  <si>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</si>
  <si>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</si>
  <si>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</si>
  <si>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</si>
  <si>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</si>
  <si>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</si>
  <si>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</si>
  <si>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</si>
  <si>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</si>
  <si>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</si>
  <si>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</si>
  <si>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</si>
  <si>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</si>
  <si>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</si>
  <si>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</si>
  <si>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</si>
  <si>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</si>
  <si>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</si>
  <si>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</si>
  <si>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</si>
  <si>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</si>
  <si>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</si>
  <si>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</si>
  <si>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</si>
  <si>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</si>
  <si>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</si>
  <si>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</si>
  <si>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</si>
  <si>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</si>
  <si>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</si>
  <si>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</si>
  <si>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</si>
  <si>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</si>
  <si>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</si>
  <si>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</si>
  <si>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</si>
  <si>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</si>
  <si>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</si>
  <si>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</si>
  <si>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</si>
  <si>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</si>
  <si>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</si>
  <si>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</si>
  <si>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</si>
  <si>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</si>
  <si>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</si>
  <si>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</si>
  <si>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</si>
  <si>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</si>
  <si>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</si>
  <si>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</si>
  <si>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</si>
  <si>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</si>
  <si>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</si>
  <si>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</si>
  <si>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</si>
  <si>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</si>
  <si>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</si>
  <si>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</si>
  <si>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</si>
  <si>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</si>
  <si>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</si>
  <si>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</si>
  <si>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</si>
  <si>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</si>
  <si>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</si>
  <si>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</si>
  <si>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</si>
  <si>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</si>
  <si>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</si>
  <si>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</si>
  <si>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</si>
  <si>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</si>
  <si>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</si>
  <si>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</si>
  <si>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</si>
  <si>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</si>
  <si>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</si>
  <si>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</si>
  <si>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</si>
  <si>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</si>
  <si>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</si>
  <si>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</si>
  <si>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</si>
  <si>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</si>
  <si>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</si>
  <si>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</si>
  <si>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</si>
  <si>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</si>
  <si>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</si>
  <si>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</si>
  <si>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</si>
  <si>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</si>
  <si>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</si>
  <si>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</si>
  <si>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</si>
  <si>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</si>
  <si>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</si>
  <si>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</si>
  <si>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</si>
  <si>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</si>
  <si>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</si>
  <si>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</si>
  <si>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</si>
  <si>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</si>
  <si>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</si>
  <si>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</si>
  <si>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</si>
  <si>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</si>
  <si>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</si>
  <si>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</si>
  <si>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</si>
  <si>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</si>
  <si>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</si>
  <si>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</si>
  <si>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</si>
  <si>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</si>
  <si>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</si>
  <si>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</si>
  <si>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</si>
  <si>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</si>
  <si>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</si>
  <si>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</si>
  <si>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</si>
  <si>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</si>
  <si>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</si>
  <si>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</si>
  <si>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</si>
  <si>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</si>
  <si>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</si>
  <si>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</si>
  <si>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</si>
  <si>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</si>
  <si>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</si>
  <si>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</si>
  <si>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</si>
  <si>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</si>
  <si>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</si>
  <si>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</si>
  <si>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</si>
  <si>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</si>
  <si>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</si>
  <si>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</si>
  <si>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</si>
  <si>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</si>
  <si>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</si>
  <si>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</si>
  <si>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</si>
  <si>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</si>
  <si>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</si>
  <si>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</si>
  <si>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</si>
  <si>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</si>
  <si>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</si>
  <si>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</si>
  <si>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</si>
  <si>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</si>
  <si>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</si>
  <si>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</si>
  <si>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</si>
  <si>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</si>
  <si>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</si>
  <si>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</si>
  <si>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</si>
  <si>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</si>
  <si>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</si>
  <si>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</si>
  <si>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</si>
  <si>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</si>
  <si>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</si>
  <si>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</si>
  <si>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</si>
  <si>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</si>
  <si>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</si>
  <si>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</si>
  <si>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</si>
  <si>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</si>
  <si>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</si>
  <si>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</si>
  <si>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</si>
  <si>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</si>
  <si>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</si>
  <si>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</si>
  <si>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</si>
  <si>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</si>
  <si>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</si>
  <si>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</si>
  <si>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</si>
  <si>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</si>
  <si>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</si>
  <si>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</si>
  <si>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</si>
  <si>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</si>
  <si>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</si>
  <si>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</si>
  <si>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</si>
  <si>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</si>
  <si>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</si>
  <si>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</si>
  <si>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</si>
  <si>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</si>
  <si>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</si>
  <si>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</si>
  <si>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</si>
  <si>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</si>
  <si>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</si>
  <si>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</si>
  <si>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</si>
  <si>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</si>
  <si>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</si>
  <si>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</si>
  <si>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</si>
  <si>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</si>
  <si>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</si>
  <si>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</si>
  <si>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</si>
  <si>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</si>
  <si>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</si>
  <si>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</si>
  <si>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</si>
  <si>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</si>
  <si>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</si>
  <si>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</si>
  <si>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</si>
  <si>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</si>
  <si>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</si>
  <si>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</si>
  <si>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</si>
  <si>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</si>
  <si>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</si>
  <si>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</si>
  <si>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</si>
  <si>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</si>
  <si>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</si>
  <si>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</si>
  <si>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</si>
  <si>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</si>
  <si>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</si>
  <si>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</si>
  <si>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</si>
  <si>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</si>
  <si>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</si>
  <si>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</si>
  <si>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</si>
  <si>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</si>
  <si>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</si>
  <si>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</si>
  <si>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</si>
  <si>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</si>
  <si>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</si>
  <si>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</si>
  <si>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</si>
  <si>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</si>
  <si>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</si>
  <si>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</si>
  <si>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</si>
  <si>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</si>
  <si>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</si>
  <si>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</si>
  <si>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</si>
  <si>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</si>
  <si>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</si>
  <si>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</si>
  <si>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</si>
  <si>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</si>
  <si>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</si>
  <si>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</si>
  <si>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</si>
  <si>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</si>
  <si>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</si>
  <si>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</si>
  <si>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</si>
  <si>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</si>
  <si>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</si>
  <si>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</si>
  <si>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</si>
  <si>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</si>
  <si>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</si>
  <si>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</si>
  <si>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</si>
  <si>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</si>
  <si>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</si>
  <si>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</si>
  <si>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</si>
  <si>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</si>
  <si>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</si>
  <si>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</si>
  <si>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</si>
  <si>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</si>
  <si>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</si>
  <si>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</si>
  <si>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</si>
  <si>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</si>
  <si>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</si>
  <si>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</si>
  <si>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</si>
  <si>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</si>
  <si>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</si>
  <si>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</si>
  <si>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</si>
  <si>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</si>
  <si>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</si>
  <si>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</si>
  <si>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</si>
  <si>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</si>
  <si>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</si>
  <si>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</si>
  <si>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</si>
  <si>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</si>
  <si>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</si>
  <si>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</si>
  <si>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</si>
  <si>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</si>
  <si>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</si>
  <si>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</si>
  <si>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</si>
  <si>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</si>
  <si>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</si>
  <si>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</si>
  <si>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</si>
  <si>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</si>
  <si>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</si>
  <si>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</si>
  <si>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</si>
  <si>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</si>
  <si>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</si>
  <si>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</si>
  <si>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</si>
  <si>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</si>
  <si>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</si>
  <si>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</si>
  <si>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</si>
  <si>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</si>
  <si>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</si>
  <si>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</si>
  <si>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</si>
  <si>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</si>
  <si>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</si>
  <si>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</si>
  <si>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</si>
  <si>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</si>
  <si>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</si>
  <si>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</si>
  <si>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</si>
  <si>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</si>
  <si>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</si>
  <si>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</si>
  <si>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</si>
  <si>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</si>
  <si>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</si>
  <si>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</si>
  <si>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</si>
  <si>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</si>
  <si>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</si>
  <si>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</si>
  <si>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</si>
  <si>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</si>
  <si>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</si>
  <si>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</si>
  <si>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</si>
  <si>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</si>
  <si>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</si>
  <si>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</si>
  <si>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</si>
  <si>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</si>
  <si>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</si>
  <si>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</si>
  <si>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</si>
  <si>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</si>
  <si>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</si>
  <si>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</si>
  <si>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</si>
  <si>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</si>
  <si>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</si>
  <si>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</si>
  <si>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</si>
  <si>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</si>
  <si>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</si>
  <si>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</si>
  <si>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</si>
  <si>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</si>
  <si>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</si>
  <si>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</si>
  <si>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</si>
  <si>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</si>
  <si>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</si>
  <si>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</si>
  <si>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</si>
  <si>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</si>
  <si>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</si>
  <si>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</si>
  <si>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</si>
  <si>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</si>
  <si>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</si>
  <si>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</si>
  <si>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</si>
  <si>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</si>
  <si>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</si>
  <si>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</si>
  <si>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</si>
  <si>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</si>
  <si>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</si>
  <si>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</si>
  <si>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</si>
  <si>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</si>
  <si>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</si>
  <si>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</si>
  <si>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</si>
  <si>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</si>
  <si>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</si>
  <si>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</si>
  <si>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</si>
  <si>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</si>
  <si>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</si>
  <si>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</si>
  <si>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</si>
  <si>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</si>
  <si>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</si>
  <si>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</si>
  <si>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</si>
  <si>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</si>
  <si>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</si>
  <si>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</si>
  <si>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</si>
  <si>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</si>
  <si>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</si>
  <si>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</si>
  <si>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</si>
  <si>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</si>
  <si>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</si>
  <si>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</si>
  <si>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</si>
  <si>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</si>
  <si>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</si>
  <si>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</si>
  <si>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</si>
  <si>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</si>
  <si>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</si>
  <si>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</si>
  <si>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</si>
  <si>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</si>
  <si>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</si>
  <si>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</si>
  <si>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</si>
  <si>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</si>
  <si>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</si>
  <si>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</si>
  <si>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</si>
  <si>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</si>
  <si>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</si>
  <si>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</si>
  <si>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</si>
  <si>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</si>
  <si>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</si>
  <si>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</si>
  <si>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</si>
  <si>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</si>
  <si>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</si>
  <si>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</si>
  <si>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</si>
  <si>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</si>
  <si>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</si>
  <si>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</si>
  <si>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</si>
  <si>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</si>
  <si>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</si>
  <si>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</si>
  <si>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</si>
  <si>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</si>
  <si>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</si>
  <si>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</si>
  <si>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</si>
  <si>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</si>
  <si>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</si>
  <si>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</si>
  <si>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</si>
  <si>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</si>
  <si>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</si>
  <si>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</si>
  <si>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</si>
  <si>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</si>
  <si>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</si>
  <si>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</si>
  <si>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</si>
  <si>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</si>
  <si>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</si>
  <si>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</si>
  <si>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</si>
  <si>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</si>
  <si>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</si>
  <si>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</si>
  <si>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</si>
  <si>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</si>
  <si>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</si>
  <si>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</si>
  <si>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</si>
  <si>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</si>
  <si>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</si>
  <si>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</si>
  <si>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</si>
  <si>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</si>
  <si>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</si>
  <si>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</si>
  <si>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</si>
  <si>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</si>
  <si>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</si>
  <si>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</si>
  <si>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</si>
  <si>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</si>
  <si>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</si>
  <si>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</si>
  <si>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</si>
  <si>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</si>
  <si>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</si>
  <si>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</si>
  <si>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</si>
  <si>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</si>
  <si>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</si>
  <si>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</si>
  <si>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</si>
  <si>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</si>
  <si>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</si>
  <si>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</si>
  <si>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</si>
  <si>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</si>
  <si>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</si>
  <si>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</si>
  <si>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</si>
  <si>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</si>
  <si>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</si>
  <si>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</si>
  <si>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</si>
  <si>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</si>
  <si>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</si>
  <si>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</si>
  <si>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</si>
  <si>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</si>
  <si>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</si>
  <si>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</si>
  <si>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</si>
  <si>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</si>
  <si>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</si>
  <si>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</si>
  <si>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</si>
  <si>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</si>
  <si>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</si>
  <si>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</si>
  <si>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</si>
  <si>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</si>
  <si>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</si>
  <si>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</si>
  <si>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</si>
  <si>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</si>
  <si>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</si>
  <si>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</si>
  <si>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</si>
  <si>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</si>
  <si>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</si>
  <si>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</si>
  <si>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</si>
  <si>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</si>
  <si>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</si>
  <si>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</si>
  <si>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</si>
  <si>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</si>
  <si>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</si>
  <si>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</si>
  <si>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</si>
  <si>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</si>
  <si>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</si>
  <si>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</si>
  <si>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</si>
  <si>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</si>
  <si>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</si>
  <si>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</si>
  <si>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</si>
  <si>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</si>
  <si>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</si>
  <si>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</si>
  <si>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</si>
  <si>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</si>
  <si>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</si>
  <si>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</si>
  <si>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</si>
  <si>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</si>
  <si>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</si>
  <si>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</si>
  <si>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</si>
  <si>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</si>
  <si>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</si>
  <si>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</si>
  <si>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</si>
  <si>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</si>
  <si>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</si>
  <si>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</si>
  <si>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</si>
  <si>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</si>
  <si>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</si>
  <si>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</si>
  <si>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</si>
  <si>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</si>
  <si>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</si>
  <si>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</si>
  <si>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</si>
  <si>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</si>
  <si>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</si>
  <si>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</si>
  <si>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</si>
  <si>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</si>
  <si>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</si>
  <si>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</si>
  <si>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</si>
  <si>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</si>
  <si>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</si>
  <si>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</si>
  <si>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</si>
  <si>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</si>
  <si>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</si>
  <si>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</si>
  <si>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</si>
  <si>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</si>
  <si>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</si>
  <si>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</si>
  <si>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</si>
  <si>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</si>
  <si>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</si>
  <si>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</si>
  <si>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</si>
  <si>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</si>
  <si>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</si>
  <si>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</si>
  <si>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</si>
  <si>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</si>
  <si>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</si>
  <si>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</si>
  <si>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</si>
  <si>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</si>
  <si>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</si>
  <si>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</si>
  <si>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</si>
  <si>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</si>
  <si>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</si>
  <si>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</si>
  <si>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</si>
  <si>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</si>
  <si>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</si>
  <si>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</si>
  <si>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</si>
  <si>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</si>
  <si>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</si>
  <si>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</si>
  <si>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</si>
  <si>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</si>
  <si>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</si>
  <si>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</si>
  <si>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</si>
  <si>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</si>
  <si>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</si>
  <si>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</si>
  <si>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</si>
  <si>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</si>
  <si>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</si>
  <si>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</si>
  <si>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</si>
  <si>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</si>
  <si>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</si>
  <si>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</si>
  <si>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</si>
  <si>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</si>
  <si>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</si>
  <si>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</si>
  <si>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</si>
  <si>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</si>
  <si>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</si>
  <si>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</si>
  <si>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</si>
  <si>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</si>
  <si>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</si>
  <si>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</si>
  <si>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</si>
  <si>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</si>
  <si>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</si>
  <si>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</si>
  <si>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</si>
  <si>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</si>
  <si>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</si>
  <si>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</si>
  <si>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</si>
  <si>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</si>
  <si>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</si>
  <si>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</si>
  <si>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</si>
  <si>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</si>
  <si>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</si>
  <si>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</si>
  <si>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</si>
  <si>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</si>
  <si>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</si>
  <si>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</si>
  <si>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</si>
  <si>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</si>
  <si>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</si>
  <si>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</si>
  <si>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</si>
  <si>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</si>
  <si>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</si>
  <si>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</si>
  <si>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</si>
  <si>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</si>
  <si>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</si>
  <si>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</si>
  <si>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</si>
  <si>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</si>
  <si>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</si>
  <si>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</si>
  <si>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</si>
  <si>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</si>
  <si>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</si>
  <si>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</si>
  <si>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</si>
  <si>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</si>
  <si>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</si>
  <si>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</si>
  <si>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</si>
  <si>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</si>
  <si>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</si>
  <si>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</si>
  <si>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</si>
  <si>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</si>
  <si>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</si>
  <si>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</si>
  <si>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</si>
  <si>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</si>
  <si>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</si>
  <si>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</si>
  <si>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</si>
  <si>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</si>
  <si>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</si>
  <si>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</si>
  <si>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</si>
  <si>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</si>
  <si>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</si>
  <si>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</si>
  <si>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</si>
  <si>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</si>
  <si>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</si>
  <si>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</si>
  <si>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</si>
  <si>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</si>
  <si>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</si>
  <si>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</si>
  <si>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</si>
  <si>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</si>
  <si>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</si>
  <si>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</si>
  <si>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</si>
  <si>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</si>
  <si>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</si>
  <si>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</si>
  <si>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</si>
  <si>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</si>
  <si>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</si>
  <si>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</si>
  <si>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</si>
  <si>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</si>
  <si>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</si>
  <si>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</si>
  <si>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</si>
  <si>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</si>
  <si>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</si>
  <si>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</si>
  <si>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</si>
  <si>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</si>
  <si>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</si>
  <si>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</si>
  <si>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</si>
  <si>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</si>
  <si>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</si>
  <si>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</si>
  <si>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</si>
  <si>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</si>
  <si>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</si>
  <si>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</si>
  <si>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</si>
  <si>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</si>
  <si>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</si>
  <si>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</si>
  <si>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</si>
  <si>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</si>
  <si>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</si>
  <si>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</si>
  <si>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</si>
  <si>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</si>
  <si>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</si>
  <si>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</si>
  <si>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</si>
  <si>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</si>
  <si>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</si>
  <si>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</si>
  <si>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</si>
  <si>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</si>
  <si>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</si>
  <si>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</si>
  <si>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</si>
  <si>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</si>
  <si>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</si>
  <si>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</si>
  <si>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</si>
  <si>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</si>
  <si>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</si>
  <si>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</si>
  <si>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</si>
  <si>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</si>
  <si>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</si>
  <si>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</si>
  <si>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</si>
  <si>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</si>
  <si>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</si>
  <si>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</si>
  <si>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</si>
  <si>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</si>
  <si>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</si>
  <si>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</si>
  <si>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</si>
  <si>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</si>
  <si>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</si>
  <si>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</si>
  <si>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</si>
  <si>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</si>
  <si>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</si>
  <si>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</si>
  <si>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</si>
  <si>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</si>
  <si>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</si>
  <si>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</si>
  <si>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</si>
  <si>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</si>
  <si>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</si>
  <si>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</si>
  <si>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</si>
  <si>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</si>
  <si>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</si>
  <si>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</si>
  <si>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</si>
  <si>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</si>
  <si>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</si>
  <si>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</si>
  <si>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</si>
  <si>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</si>
  <si>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</si>
  <si>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</si>
  <si>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</si>
  <si>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</si>
  <si>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</si>
  <si>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</si>
  <si>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</si>
  <si>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</si>
  <si>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</si>
  <si>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</si>
  <si>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</si>
  <si>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</si>
  <si>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</si>
  <si>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</si>
  <si>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</si>
  <si>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</si>
  <si>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</si>
  <si>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</si>
  <si>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</si>
  <si>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</si>
  <si>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</si>
  <si>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</si>
  <si>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</si>
  <si>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</si>
  <si>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</si>
  <si>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</si>
  <si>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</si>
  <si>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</si>
  <si>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</si>
  <si>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</si>
  <si>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</si>
  <si>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</si>
  <si>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</si>
  <si>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</si>
  <si>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</si>
  <si>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</si>
  <si>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</si>
  <si>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</si>
  <si>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</si>
  <si>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</si>
  <si>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</si>
  <si>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</si>
  <si>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</si>
  <si>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</si>
  <si>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</si>
  <si>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</si>
  <si>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</si>
  <si>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</si>
  <si>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</si>
  <si>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</si>
  <si>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</si>
  <si>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</si>
  <si>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</si>
  <si>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</si>
  <si>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</si>
  <si>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</si>
  <si>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</si>
  <si>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</si>
  <si>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</si>
  <si>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</si>
  <si>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</si>
  <si>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</si>
  <si>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</si>
  <si>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</si>
  <si>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</si>
  <si>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</si>
  <si>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</si>
  <si>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</si>
  <si>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</si>
  <si>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</si>
  <si>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</si>
  <si>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</si>
  <si>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</si>
  <si>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</si>
  <si>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</si>
  <si>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</si>
  <si>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</si>
  <si>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</si>
  <si>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</si>
  <si>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</si>
  <si>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</si>
  <si>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</si>
  <si>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</si>
  <si>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</si>
  <si>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</si>
  <si>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</si>
  <si>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</si>
  <si>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</si>
  <si>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</si>
  <si>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</si>
  <si>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</si>
  <si>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</si>
  <si>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</si>
  <si>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</si>
  <si>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</si>
  <si>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</si>
  <si>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</si>
  <si>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</si>
  <si>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</si>
  <si>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</si>
  <si>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</si>
  <si>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</si>
  <si>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</si>
  <si>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</si>
  <si>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</si>
  <si>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</si>
  <si>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</si>
  <si>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</si>
  <si>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</si>
  <si>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</si>
  <si>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</si>
  <si>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</si>
  <si>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</si>
  <si>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</si>
  <si>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</si>
  <si>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</si>
  <si>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</si>
  <si>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</si>
  <si>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</si>
  <si>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</si>
  <si>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</si>
  <si>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</si>
  <si>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</si>
  <si>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</si>
  <si>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</si>
  <si>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</si>
  <si>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</si>
  <si>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</si>
  <si>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</si>
  <si>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</si>
  <si>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</si>
  <si>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</si>
  <si>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</si>
  <si>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</si>
  <si>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</si>
  <si>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</si>
  <si>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</si>
  <si>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</si>
  <si>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</si>
  <si>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</si>
  <si>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</si>
  <si>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</si>
  <si>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</si>
  <si>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</si>
  <si>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</si>
  <si>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</si>
  <si>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</si>
  <si>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</si>
  <si>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</si>
  <si>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</si>
  <si>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</si>
  <si>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</si>
  <si>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</si>
  <si>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</si>
  <si>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</si>
  <si>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</si>
  <si>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</si>
  <si>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</si>
  <si>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</si>
  <si>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</si>
  <si>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</si>
  <si>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</si>
  <si>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</si>
  <si>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</si>
  <si>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</si>
  <si>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</si>
  <si>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</si>
  <si>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</si>
  <si>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</si>
  <si>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</si>
  <si>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</si>
  <si>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</si>
  <si>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</si>
  <si>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</si>
  <si>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</si>
  <si>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</si>
  <si>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</si>
  <si>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</si>
  <si>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</si>
  <si>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</si>
  <si>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</si>
  <si>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</si>
  <si>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</si>
  <si>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</si>
  <si>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</si>
  <si>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</si>
  <si>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</si>
  <si>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</si>
  <si>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</si>
  <si>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</si>
  <si>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</si>
  <si>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</si>
  <si>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</si>
  <si>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</si>
  <si>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</si>
  <si>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</si>
  <si>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</si>
  <si>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</si>
  <si>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</si>
  <si>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</si>
  <si>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</si>
  <si>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</si>
  <si>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</si>
  <si>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</si>
  <si>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</si>
  <si>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</si>
  <si>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</si>
  <si>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</si>
  <si>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</si>
  <si>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</si>
  <si>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</si>
  <si>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</si>
  <si>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</si>
  <si>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</si>
  <si>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</si>
  <si>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</si>
  <si>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</si>
  <si>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</si>
  <si>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</si>
  <si>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</si>
  <si>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</si>
  <si>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</si>
  <si>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</si>
  <si>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</si>
  <si>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</si>
  <si>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</si>
  <si>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</si>
  <si>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</si>
  <si>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</si>
  <si>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</si>
  <si>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</si>
  <si>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</si>
  <si>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</si>
  <si>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</si>
  <si>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</si>
  <si>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</si>
  <si>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</si>
  <si>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</si>
  <si>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</si>
  <si>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</si>
  <si>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</si>
  <si>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</si>
  <si>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</si>
  <si>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</si>
  <si>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</si>
  <si>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</si>
  <si>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</si>
  <si>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</si>
  <si>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</si>
  <si>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</si>
  <si>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</si>
  <si>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</si>
  <si>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</si>
  <si>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</si>
  <si>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</si>
  <si>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</si>
  <si>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</si>
  <si>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</si>
  <si>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</si>
  <si>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</si>
  <si>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</si>
  <si>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</si>
  <si>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</si>
  <si>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</si>
  <si>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</si>
  <si>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</si>
  <si>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</si>
  <si>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</si>
  <si>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</si>
  <si>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</si>
  <si>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</si>
  <si>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</si>
  <si>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</si>
  <si>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</si>
  <si>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</si>
  <si>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</si>
  <si>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</si>
  <si>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</si>
  <si>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</si>
  <si>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</si>
  <si>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</si>
  <si>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</si>
  <si>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</si>
  <si>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</si>
  <si>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</si>
  <si>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</si>
  <si>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</si>
  <si>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</si>
  <si>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</si>
  <si>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</si>
  <si>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</si>
  <si>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</si>
  <si>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</si>
  <si>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</si>
  <si>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</si>
  <si>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</si>
  <si>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</si>
  <si>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</si>
  <si>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</si>
  <si>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</si>
  <si>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</si>
  <si>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</si>
  <si>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</si>
  <si>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</si>
  <si>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</si>
  <si>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</si>
  <si>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</si>
  <si>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</si>
  <si>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</si>
  <si>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</si>
  <si>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</si>
  <si>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</si>
  <si>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</si>
  <si>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</si>
  <si>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</si>
  <si>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</si>
  <si>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</si>
  <si>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</si>
  <si>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</si>
  <si>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</si>
  <si>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</si>
  <si>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</si>
  <si>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</si>
  <si>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</si>
  <si>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</si>
  <si>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</si>
  <si>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</si>
  <si>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</si>
  <si>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</si>
  <si>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</si>
  <si>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</si>
  <si>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</si>
  <si>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</si>
  <si>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</si>
  <si>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</si>
  <si>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</si>
  <si>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</si>
  <si>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</si>
  <si>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</si>
  <si>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</si>
  <si>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</si>
  <si>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</si>
  <si>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</si>
  <si>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</si>
  <si>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</si>
  <si>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</si>
  <si>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</si>
  <si>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</si>
  <si>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</si>
  <si>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</si>
  <si>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</si>
  <si>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</si>
  <si>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</si>
  <si>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</si>
  <si>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</si>
  <si>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</si>
  <si>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</si>
  <si>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</si>
  <si>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</si>
  <si>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</si>
  <si>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</si>
  <si>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</si>
  <si>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</si>
  <si>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</si>
  <si>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</si>
  <si>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</si>
  <si>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</si>
  <si>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</si>
  <si>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</si>
  <si>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</si>
  <si>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</si>
  <si>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</si>
  <si>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</si>
  <si>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</si>
  <si>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</si>
  <si>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</si>
  <si>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</si>
  <si>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</si>
  <si>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</si>
  <si>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</si>
  <si>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</si>
  <si>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</si>
  <si>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</si>
  <si>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</si>
  <si>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</si>
  <si>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</si>
  <si>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</si>
  <si>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</si>
  <si>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</si>
  <si>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</si>
  <si>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</si>
  <si>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</si>
  <si>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</si>
  <si>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</si>
  <si>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</si>
  <si>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</si>
  <si>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</si>
  <si>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</si>
  <si>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</si>
  <si>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</si>
  <si>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</si>
  <si>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</si>
  <si>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</si>
  <si>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</si>
  <si>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</si>
  <si>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</si>
  <si>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</si>
  <si>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</si>
  <si>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</si>
  <si>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</si>
  <si>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</si>
  <si>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</si>
  <si>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</si>
  <si>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</si>
  <si>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</si>
  <si>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</si>
  <si>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</si>
  <si>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</si>
  <si>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</si>
  <si>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</si>
  <si>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</si>
  <si>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</si>
  <si>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</si>
  <si>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</si>
  <si>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</si>
  <si>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</si>
  <si>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</si>
  <si>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</si>
  <si>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</si>
  <si>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</si>
  <si>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</si>
  <si>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</si>
  <si>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</si>
  <si>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</si>
  <si>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</si>
  <si>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</si>
  <si>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</si>
  <si>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</si>
  <si>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</si>
  <si>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</si>
  <si>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</si>
  <si>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</si>
  <si>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</si>
  <si>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</si>
  <si>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</si>
  <si>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</si>
  <si>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</si>
  <si>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</si>
  <si>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</si>
  <si>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</si>
  <si>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</si>
  <si>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</si>
  <si>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</si>
  <si>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</si>
  <si>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</si>
  <si>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</si>
  <si>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</si>
  <si>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</si>
  <si>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</si>
  <si>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</si>
  <si>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</si>
  <si>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</si>
  <si>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</si>
  <si>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</si>
  <si>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</si>
  <si>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</si>
  <si>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</si>
  <si>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</si>
  <si>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</si>
  <si>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</si>
  <si>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</si>
  <si>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</si>
  <si>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</si>
  <si>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</si>
  <si>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</si>
  <si>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</si>
  <si>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</si>
  <si>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</si>
  <si>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</si>
  <si>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</si>
  <si>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</si>
  <si>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</si>
  <si>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</si>
  <si>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</si>
  <si>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</si>
  <si>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</si>
  <si>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</si>
  <si>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</si>
  <si>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</si>
  <si>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</si>
  <si>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</si>
  <si>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</si>
  <si>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</si>
  <si>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</si>
  <si>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</si>
  <si>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</si>
  <si>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</si>
  <si>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</si>
  <si>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</si>
  <si>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</si>
  <si>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</si>
  <si>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</si>
  <si>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</si>
  <si>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</si>
  <si>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</si>
  <si>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</si>
  <si>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</si>
  <si>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</si>
  <si>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</si>
  <si>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</si>
  <si>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</si>
  <si>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</si>
  <si>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</si>
  <si>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</si>
  <si>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</si>
  <si>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</si>
  <si>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</si>
  <si>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</si>
  <si>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</si>
  <si>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</si>
  <si>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</si>
  <si>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</si>
  <si>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</si>
  <si>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</si>
  <si>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</si>
  <si>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</si>
  <si>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</si>
  <si>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</si>
  <si>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</si>
  <si>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</si>
  <si>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</si>
  <si>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</si>
  <si>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</si>
  <si>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</si>
  <si>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</si>
  <si>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</si>
  <si>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</si>
  <si>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</si>
  <si>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</si>
  <si>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</si>
  <si>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</si>
  <si>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</si>
  <si>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</si>
  <si>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</si>
  <si>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</si>
  <si>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</si>
  <si>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</si>
  <si>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</si>
  <si>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</si>
  <si>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</si>
  <si>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</si>
  <si>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</si>
  <si>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</si>
  <si>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</si>
  <si>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</si>
  <si>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</si>
  <si>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</si>
  <si>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</si>
  <si>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</si>
  <si>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</si>
  <si>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</si>
  <si>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</si>
  <si>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</si>
  <si>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</si>
  <si>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</si>
  <si>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</si>
  <si>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</si>
  <si>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</si>
  <si>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</si>
  <si>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</si>
  <si>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</si>
  <si>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</si>
  <si>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</si>
  <si>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</si>
  <si>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</si>
  <si>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</si>
  <si>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</si>
  <si>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</si>
  <si>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</si>
  <si>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</si>
  <si>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</si>
  <si>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</si>
  <si>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</si>
  <si>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</si>
  <si>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</si>
  <si>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</si>
  <si>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</si>
  <si>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</si>
  <si>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</si>
  <si>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</si>
  <si>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</si>
  <si>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</si>
  <si>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</si>
  <si>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</si>
  <si>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</si>
  <si>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</si>
  <si>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</si>
  <si>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</si>
  <si>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</si>
  <si>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</si>
  <si>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</si>
  <si>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</si>
  <si>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</si>
  <si>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</si>
  <si>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</si>
  <si>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</si>
  <si>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</si>
  <si>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</si>
  <si>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</si>
  <si>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</si>
  <si>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</si>
  <si>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</si>
  <si>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</si>
  <si>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</si>
  <si>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</si>
  <si>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</si>
  <si>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</si>
  <si>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</si>
  <si>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</si>
  <si>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</si>
  <si>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</si>
  <si>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</si>
  <si>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</si>
  <si>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</si>
  <si>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</si>
  <si>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</si>
  <si>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</si>
  <si>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</si>
  <si>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</si>
  <si>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</si>
  <si>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</si>
  <si>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</si>
  <si>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</si>
  <si>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</si>
  <si>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</si>
  <si>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</si>
  <si>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</si>
  <si>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</si>
  <si>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</si>
  <si>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</si>
  <si>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</si>
  <si>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</si>
  <si>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</si>
  <si>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</si>
  <si>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</si>
  <si>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</si>
  <si>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</si>
  <si>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</si>
  <si>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</si>
  <si>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</si>
  <si>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</si>
  <si>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</si>
  <si>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</si>
  <si>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</si>
  <si>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</si>
  <si>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</si>
  <si>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</si>
  <si>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</si>
  <si>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</si>
  <si>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</si>
  <si>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</si>
  <si>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</si>
  <si>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</si>
  <si>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</si>
  <si>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</si>
  <si>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</si>
  <si>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</si>
  <si>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</si>
  <si>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</si>
  <si>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</si>
  <si>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</si>
  <si>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</si>
  <si>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</si>
  <si>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</si>
  <si>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</si>
  <si>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</si>
  <si>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</si>
  <si>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</si>
  <si>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</si>
  <si>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</si>
  <si>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</si>
  <si>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</si>
  <si>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</si>
  <si>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</si>
  <si>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</si>
  <si>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</si>
  <si>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</si>
  <si>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</si>
  <si>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</si>
  <si>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</si>
  <si>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</si>
  <si>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</si>
  <si>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</si>
  <si>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</si>
  <si>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</si>
  <si>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</si>
  <si>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</si>
  <si>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</si>
  <si>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</si>
  <si>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</si>
  <si>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</si>
  <si>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</si>
  <si>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</si>
  <si>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</si>
  <si>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</si>
  <si>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</si>
  <si>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</si>
  <si>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</si>
  <si>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</si>
  <si>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</si>
  <si>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</si>
  <si>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</si>
  <si>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</si>
  <si>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</si>
  <si>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</si>
  <si>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</si>
  <si>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</si>
  <si>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</si>
  <si>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</si>
  <si>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</si>
  <si>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</si>
  <si>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</si>
  <si>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</si>
  <si>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</si>
  <si>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</si>
  <si>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</si>
  <si>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</si>
  <si>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</si>
  <si>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</si>
  <si>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</si>
  <si>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</si>
  <si>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</si>
  <si>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</si>
  <si>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</si>
  <si>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</si>
  <si>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</si>
  <si>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</si>
  <si>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</si>
  <si>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</si>
  <si>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</si>
  <si>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</si>
  <si>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</si>
  <si>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</si>
  <si>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</si>
  <si>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</si>
  <si>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</si>
  <si>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</si>
  <si>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</si>
  <si>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</si>
  <si>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</si>
  <si>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</si>
  <si>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</si>
  <si>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</si>
  <si>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</si>
  <si>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</si>
  <si>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</si>
  <si>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</si>
  <si>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</si>
  <si>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</si>
  <si>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</si>
  <si>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</si>
  <si>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</si>
  <si>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</si>
  <si>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</si>
  <si>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</si>
  <si>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</si>
  <si>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</si>
  <si>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</si>
  <si>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</si>
  <si>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</si>
  <si>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</si>
  <si>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</si>
  <si>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</si>
  <si>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</si>
  <si>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</si>
  <si>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</si>
  <si>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</si>
  <si>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</si>
  <si>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</si>
  <si>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</si>
  <si>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</si>
  <si>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</si>
  <si>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</si>
  <si>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</si>
  <si>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</si>
  <si>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</si>
  <si>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</si>
  <si>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</si>
  <si>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</si>
  <si>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</si>
  <si>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</si>
  <si>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</si>
  <si>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</si>
  <si>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</si>
  <si>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</si>
  <si>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</si>
  <si>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</si>
  <si>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</si>
  <si>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</si>
  <si>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</si>
  <si>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</si>
  <si>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</si>
  <si>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</si>
  <si>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</si>
  <si>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</si>
  <si>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</si>
  <si>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</si>
  <si>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</si>
  <si>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</si>
  <si>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</si>
  <si>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</si>
  <si>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</si>
  <si>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</si>
  <si>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</si>
  <si>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</si>
  <si>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</si>
  <si>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</si>
  <si>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</si>
  <si>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</si>
  <si>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</si>
  <si>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</si>
  <si>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</si>
  <si>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</si>
  <si>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</si>
  <si>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</si>
  <si>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</si>
  <si>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</si>
  <si>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</si>
  <si>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</si>
  <si>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</si>
  <si>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</si>
  <si>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</si>
  <si>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</si>
  <si>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</si>
  <si>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</si>
  <si>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</si>
  <si>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</si>
  <si>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</si>
  <si>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</si>
  <si>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</si>
  <si>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</si>
  <si>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</si>
  <si>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</si>
  <si>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</si>
  <si>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</si>
  <si>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</si>
  <si>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</si>
  <si>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</si>
  <si>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</si>
  <si>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</si>
  <si>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</si>
  <si>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</si>
  <si>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</si>
  <si>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</si>
  <si>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</si>
  <si>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</si>
  <si>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</si>
  <si>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</si>
  <si>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</si>
  <si>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</si>
  <si>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</si>
  <si>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</si>
  <si>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</si>
  <si>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</si>
  <si>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</si>
  <si>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</si>
  <si>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</si>
  <si>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</si>
  <si>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</si>
  <si>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</si>
  <si>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</si>
  <si>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</si>
  <si>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</si>
  <si>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</si>
  <si>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</si>
  <si>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</si>
  <si>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</si>
  <si>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</si>
  <si>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</si>
  <si>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</si>
  <si>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</si>
  <si>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</si>
  <si>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</si>
  <si>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</si>
  <si>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</si>
  <si>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</si>
  <si>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</si>
  <si>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</si>
  <si>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</si>
  <si>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</si>
  <si>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</si>
  <si>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</si>
  <si>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</si>
  <si>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</si>
  <si>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</si>
  <si>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</si>
  <si>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</si>
  <si>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</si>
  <si>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</si>
  <si>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</si>
  <si>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</si>
  <si>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</si>
  <si>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</si>
  <si>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</si>
  <si>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</si>
  <si>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</si>
  <si>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</si>
  <si>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</si>
  <si>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</si>
  <si>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</si>
  <si>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</si>
  <si>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</si>
  <si>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</si>
  <si>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</si>
  <si>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</si>
  <si>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</si>
  <si>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</si>
  <si>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</si>
  <si>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</si>
  <si>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</si>
  <si>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</si>
  <si>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</si>
  <si>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</si>
  <si>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</si>
  <si>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</si>
  <si>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</si>
  <si>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</si>
  <si>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</si>
  <si>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</si>
  <si>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</si>
  <si>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</si>
  <si>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</si>
  <si>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</si>
  <si>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</si>
  <si>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</si>
  <si>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</si>
  <si>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</si>
  <si>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</si>
  <si>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</si>
  <si>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</si>
  <si>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</si>
  <si>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</si>
  <si>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</si>
  <si>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</si>
  <si>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</si>
  <si>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</si>
  <si>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</si>
  <si>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</si>
  <si>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</si>
  <si>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</si>
  <si>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</si>
  <si>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</si>
  <si>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</si>
  <si>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</si>
  <si>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</si>
  <si>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</si>
  <si>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</si>
  <si>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</si>
  <si>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</si>
  <si>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</si>
  <si>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</si>
  <si>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</si>
  <si>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</si>
  <si>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</si>
  <si>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</si>
  <si>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</si>
  <si>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</si>
  <si>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</si>
  <si>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</si>
  <si>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</si>
  <si>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</si>
  <si>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</si>
  <si>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</si>
  <si>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</si>
  <si>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</si>
  <si>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</si>
  <si>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</si>
  <si>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</si>
  <si>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</si>
  <si>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</si>
  <si>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</si>
  <si>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</si>
  <si>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</si>
  <si>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</si>
  <si>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</si>
  <si>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</si>
  <si>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</si>
  <si>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</si>
  <si>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</si>
  <si>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</si>
  <si>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</si>
  <si>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</si>
  <si>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</si>
  <si>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</si>
  <si>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</si>
  <si>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</si>
  <si>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</si>
  <si>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</si>
  <si>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</si>
  <si>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</si>
  <si>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</si>
  <si>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</si>
  <si>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</si>
  <si>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</si>
  <si>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</si>
  <si>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</si>
  <si>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</si>
  <si>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</si>
  <si>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</si>
  <si>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</si>
  <si>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</si>
  <si>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</si>
  <si>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</si>
  <si>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</si>
  <si>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</si>
  <si>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</si>
  <si>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</si>
  <si>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</si>
  <si>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</si>
  <si>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</si>
  <si>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</si>
  <si>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</si>
  <si>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</si>
  <si>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</si>
  <si>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</si>
  <si>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</si>
  <si>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</si>
  <si>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</si>
  <si>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</si>
  <si>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</si>
  <si>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</si>
  <si>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</si>
  <si>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</si>
  <si>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</si>
  <si>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</si>
  <si>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</si>
  <si>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</si>
  <si>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</si>
  <si>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</si>
  <si>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</si>
  <si>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</si>
  <si>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</si>
  <si>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</si>
  <si>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</si>
  <si>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</si>
  <si>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</si>
  <si>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</si>
  <si>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</si>
  <si>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</si>
  <si>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</si>
  <si>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</si>
  <si>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</si>
  <si>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</si>
  <si>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</si>
  <si>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</si>
  <si>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</si>
  <si>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</si>
  <si>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</si>
  <si>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</si>
  <si>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</si>
  <si>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</si>
  <si>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</si>
  <si>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</si>
  <si>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</si>
  <si>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</si>
  <si>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</si>
  <si>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</si>
  <si>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</si>
  <si>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</si>
  <si>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</si>
  <si>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</si>
  <si>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</si>
  <si>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</si>
  <si>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</si>
  <si>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</si>
  <si>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</si>
  <si>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</si>
  <si>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</si>
  <si>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</si>
  <si>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</si>
  <si>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</si>
  <si>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</si>
  <si>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</si>
  <si>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</si>
  <si>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</si>
  <si>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</si>
  <si>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</si>
  <si>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</si>
  <si>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</si>
  <si>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</si>
  <si>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</si>
  <si>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</si>
  <si>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</si>
  <si>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</si>
  <si>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</si>
  <si>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</si>
  <si>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</si>
  <si>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</si>
  <si>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</si>
  <si>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</si>
  <si>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</si>
  <si>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</si>
  <si>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</si>
  <si>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</si>
  <si>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</si>
  <si>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</si>
  <si>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</si>
  <si>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</si>
  <si>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</si>
  <si>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</si>
  <si>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</si>
  <si>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</si>
  <si>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</si>
  <si>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</si>
  <si>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</si>
  <si>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</si>
  <si>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</si>
  <si>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</si>
  <si>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</si>
  <si>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</si>
  <si>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</si>
  <si>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</si>
  <si>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</si>
  <si>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</si>
  <si>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</si>
  <si>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</si>
  <si>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</si>
  <si>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</si>
  <si>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</si>
  <si>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</si>
  <si>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</si>
  <si>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</si>
  <si>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</si>
  <si>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</si>
  <si>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</si>
  <si>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</si>
  <si>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</si>
  <si>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</si>
  <si>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</si>
  <si>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</si>
  <si>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</si>
  <si>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</si>
  <si>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</si>
  <si>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</si>
  <si>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</si>
  <si>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</si>
  <si>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</si>
  <si>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</si>
  <si>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</si>
  <si>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</si>
  <si>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</si>
  <si>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</si>
  <si>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</si>
  <si>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</si>
  <si>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</si>
  <si>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</si>
  <si>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</si>
  <si>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</si>
  <si>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</si>
  <si>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</si>
  <si>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</si>
  <si>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</si>
  <si>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</si>
  <si>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</si>
  <si>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</si>
  <si>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</si>
  <si>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</si>
  <si>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</si>
  <si>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</si>
  <si>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</si>
  <si>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</si>
  <si>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</si>
  <si>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</si>
  <si>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</si>
  <si>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</si>
  <si>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</si>
  <si>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</si>
  <si>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</si>
  <si>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</si>
  <si>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</si>
  <si>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</si>
  <si>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</si>
  <si>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</si>
  <si>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</si>
  <si>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</si>
  <si>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</si>
  <si>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</si>
  <si>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</si>
  <si>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</si>
  <si>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</si>
  <si>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</si>
  <si>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</si>
  <si>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</si>
  <si>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</si>
  <si>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</si>
  <si>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</si>
  <si>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</si>
  <si>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</si>
  <si>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</si>
  <si>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</si>
  <si>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</si>
  <si>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</si>
  <si>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</si>
  <si>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</si>
  <si>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</si>
  <si>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</si>
  <si>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</si>
  <si>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</si>
  <si>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</si>
  <si>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</si>
  <si>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</si>
  <si>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</si>
  <si>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</si>
  <si>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</si>
  <si>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</si>
  <si>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</si>
  <si>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</si>
  <si>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</si>
  <si>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</si>
  <si>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</si>
  <si>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</si>
  <si>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</si>
  <si>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</si>
  <si>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</si>
  <si>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</si>
  <si>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</si>
  <si>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</si>
  <si>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</si>
  <si>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</si>
  <si>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</si>
  <si>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</si>
  <si>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</si>
  <si>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</si>
  <si>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</si>
  <si>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</si>
  <si>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</si>
  <si>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</si>
  <si>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</si>
  <si>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</si>
  <si>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</si>
  <si>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</si>
  <si>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</si>
  <si>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</si>
  <si>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</si>
  <si>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</si>
  <si>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</si>
  <si>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</si>
  <si>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</si>
  <si>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</si>
  <si>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</si>
  <si>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</si>
  <si>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</si>
  <si>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</si>
  <si>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</si>
  <si>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</si>
  <si>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</si>
  <si>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</si>
  <si>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</si>
  <si>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</si>
  <si>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</si>
  <si>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</si>
  <si>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</si>
  <si>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</si>
  <si>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</si>
  <si>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</si>
  <si>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</si>
  <si>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</si>
  <si>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</si>
  <si>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</si>
  <si>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</si>
  <si>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</si>
  <si>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</si>
  <si>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</si>
  <si>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</si>
  <si>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</si>
  <si>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</si>
  <si>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</si>
  <si>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</si>
  <si>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</si>
  <si>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</si>
  <si>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</si>
  <si>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</si>
  <si>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</si>
  <si>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</si>
  <si>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</si>
  <si>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</si>
  <si>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</si>
  <si>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</si>
  <si>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</si>
  <si>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</si>
  <si>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</si>
  <si>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</si>
  <si>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</si>
  <si>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</si>
  <si>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</si>
  <si>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</si>
  <si>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</si>
  <si>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</si>
  <si>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</si>
  <si>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</si>
  <si>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</si>
  <si>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</si>
  <si>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</si>
  <si>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</si>
  <si>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</si>
  <si>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</si>
  <si>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</si>
  <si>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</si>
  <si>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</si>
  <si>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</si>
  <si>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</si>
  <si>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</si>
  <si>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</si>
  <si>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</si>
  <si>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</si>
  <si>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</si>
  <si>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</si>
  <si>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</si>
  <si>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</si>
  <si>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</si>
  <si>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</si>
  <si>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</si>
  <si>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</si>
  <si>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</si>
  <si>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</si>
  <si>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</si>
  <si>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</si>
  <si>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</si>
  <si>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</si>
  <si>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</si>
  <si>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</si>
  <si>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</si>
  <si>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</si>
  <si>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</si>
  <si>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</si>
  <si>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</si>
  <si>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</si>
  <si>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</si>
  <si>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</si>
  <si>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</si>
  <si>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</si>
  <si>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</si>
  <si>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</si>
  <si>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</si>
  <si>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</si>
  <si>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</si>
  <si>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</si>
  <si>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</si>
  <si>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</si>
  <si>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</si>
  <si>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</si>
  <si>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</si>
  <si>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</si>
  <si>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</si>
  <si>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</si>
  <si>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</si>
  <si>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</si>
  <si>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</si>
  <si>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</si>
  <si>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</si>
  <si>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</si>
  <si>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</si>
  <si>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</si>
  <si>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</si>
  <si>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</si>
  <si>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</si>
  <si>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</si>
  <si>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</si>
  <si>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</si>
  <si>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</si>
  <si>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</si>
  <si>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</si>
  <si>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</si>
  <si>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</si>
  <si>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</si>
  <si>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</si>
  <si>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</si>
  <si>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</si>
  <si>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</si>
  <si>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</si>
  <si>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</si>
  <si>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</si>
  <si>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</si>
  <si>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</si>
  <si>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</si>
  <si>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</si>
  <si>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</si>
  <si>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</si>
  <si>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</si>
  <si>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</si>
  <si>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</si>
  <si>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</si>
  <si>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</si>
  <si>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</si>
  <si>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</si>
  <si>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</si>
  <si>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</si>
  <si>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</si>
  <si>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</si>
  <si>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</si>
  <si>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</si>
  <si>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</si>
  <si>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</si>
  <si>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</si>
  <si>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</si>
  <si>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</si>
  <si>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</si>
  <si>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</si>
  <si>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</si>
  <si>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</si>
  <si>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</si>
  <si>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</si>
  <si>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</si>
  <si>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</si>
  <si>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</si>
  <si>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</si>
  <si>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</si>
  <si>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</si>
  <si>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</si>
  <si>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</si>
  <si>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</si>
  <si>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</si>
  <si>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</si>
  <si>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</si>
  <si>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</si>
  <si>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</si>
  <si>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</si>
  <si>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</si>
  <si>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</si>
  <si>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</si>
  <si>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</si>
  <si>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</si>
  <si>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</si>
  <si>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</si>
  <si>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</si>
  <si>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</si>
  <si>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</si>
  <si>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</si>
  <si>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</si>
  <si>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</si>
  <si>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</si>
  <si>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</si>
  <si>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</si>
  <si>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</si>
  <si>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</si>
  <si>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</si>
  <si>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</si>
  <si>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</si>
  <si>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</si>
  <si>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</si>
  <si>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</si>
  <si>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</si>
  <si>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</si>
  <si>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</si>
  <si>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</si>
  <si>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</si>
  <si>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</si>
  <si>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</si>
  <si>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</si>
  <si>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</si>
  <si>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</si>
  <si>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</si>
  <si>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</si>
  <si>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</si>
  <si>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</si>
  <si>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</si>
  <si>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</si>
  <si>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</si>
  <si>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</si>
  <si>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</si>
  <si>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</si>
  <si>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</si>
  <si>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</si>
  <si>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</si>
  <si>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</si>
  <si>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</si>
  <si>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</si>
  <si>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</si>
  <si>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</si>
  <si>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</si>
  <si>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</si>
  <si>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</si>
  <si>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</si>
  <si>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</si>
  <si>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</si>
  <si>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</si>
  <si>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</si>
  <si>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</si>
  <si>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</si>
  <si>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</si>
  <si>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</si>
  <si>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</si>
  <si>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</si>
  <si>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</si>
  <si>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</si>
  <si>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</si>
  <si>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</si>
  <si>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</si>
  <si>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</si>
  <si>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</si>
  <si>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</si>
  <si>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</si>
  <si>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</si>
  <si>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</si>
  <si>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</si>
  <si>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</si>
  <si>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</si>
  <si>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</si>
  <si>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</si>
  <si>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</si>
  <si>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</si>
  <si>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</si>
  <si>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</si>
  <si>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</si>
  <si>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</si>
  <si>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</si>
  <si>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</si>
  <si>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</si>
  <si>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</si>
  <si>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</si>
  <si>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</si>
  <si>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</si>
  <si>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</si>
  <si>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</si>
  <si>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</si>
  <si>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</si>
  <si>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</si>
  <si>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</si>
  <si>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</si>
  <si>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</si>
  <si>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</si>
  <si>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</si>
  <si>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</si>
  <si>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</si>
  <si>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</si>
  <si>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</si>
  <si>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</si>
  <si>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</si>
  <si>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</si>
  <si>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</si>
  <si>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</si>
  <si>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</si>
  <si>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</si>
  <si>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</si>
  <si>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</si>
  <si>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</si>
  <si>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</si>
  <si>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</si>
  <si>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</si>
  <si>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</si>
  <si>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</si>
  <si>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</si>
  <si>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</si>
  <si>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</si>
  <si>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</si>
  <si>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</si>
  <si>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</si>
  <si>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</si>
  <si>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</si>
  <si>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</si>
  <si>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</si>
  <si>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</si>
  <si>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</si>
  <si>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</si>
  <si>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</si>
  <si>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</si>
  <si>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</si>
  <si>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</si>
  <si>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</si>
  <si>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</si>
  <si>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</si>
  <si>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</si>
  <si>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</si>
  <si>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</si>
  <si>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</si>
  <si>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</si>
  <si>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</si>
  <si>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</si>
  <si>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</si>
  <si>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</si>
  <si>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</si>
  <si>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</si>
  <si>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</si>
  <si>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</si>
  <si>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</si>
  <si>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</si>
  <si>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</si>
  <si>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</si>
  <si>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</si>
  <si>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</si>
  <si>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</si>
  <si>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</si>
  <si>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</si>
  <si>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</si>
  <si>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</si>
  <si>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</si>
  <si>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</si>
  <si>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</si>
  <si>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</si>
  <si>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</si>
  <si>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</si>
  <si>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</si>
  <si>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</si>
  <si>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</si>
  <si>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</si>
  <si>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</si>
  <si>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</si>
  <si>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</si>
  <si>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</si>
  <si>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</si>
  <si>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</si>
  <si>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</si>
  <si>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</si>
  <si>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</si>
  <si>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</si>
  <si>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</si>
  <si>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</si>
  <si>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</si>
  <si>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</si>
  <si>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</si>
  <si>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</si>
  <si>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</si>
  <si>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</si>
  <si>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</si>
  <si>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</si>
  <si>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</si>
  <si>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</si>
  <si>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</si>
  <si>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</si>
  <si>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</si>
  <si>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</si>
  <si>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</si>
  <si>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</si>
  <si>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</si>
  <si>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</si>
  <si>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</si>
  <si>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</si>
  <si>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</si>
  <si>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</si>
  <si>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</si>
  <si>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</si>
  <si>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</si>
  <si>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</si>
  <si>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</si>
  <si>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</si>
  <si>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</si>
  <si>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</si>
  <si>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</si>
  <si>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</si>
  <si>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</si>
  <si>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</si>
  <si>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</si>
  <si>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</si>
  <si>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</si>
  <si>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</si>
  <si>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</si>
  <si>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</si>
  <si>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</si>
  <si>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</si>
  <si>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</si>
  <si>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</si>
  <si>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</si>
  <si>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</si>
  <si>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</si>
  <si>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</si>
  <si>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</si>
  <si>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</si>
  <si>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</si>
  <si>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</si>
  <si>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</si>
  <si>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</si>
  <si>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</si>
  <si>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</si>
  <si>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</si>
  <si>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</si>
  <si>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</si>
  <si>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</si>
  <si>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</si>
  <si>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</si>
  <si>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</si>
  <si>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</si>
  <si>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</si>
  <si>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</si>
  <si>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</si>
  <si>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</si>
  <si>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</si>
  <si>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</si>
  <si>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</si>
  <si>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</si>
  <si>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</si>
  <si>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</si>
  <si>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</si>
  <si>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</si>
  <si>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</si>
  <si>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</si>
  <si>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</si>
  <si>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</si>
  <si>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</si>
  <si>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</si>
  <si>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</si>
  <si>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</si>
  <si>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</si>
  <si>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</si>
  <si>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</si>
  <si>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</si>
  <si>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</si>
  <si>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</si>
  <si>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</si>
  <si>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</si>
  <si>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</si>
  <si>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</si>
  <si>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</si>
  <si>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</si>
  <si>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</si>
  <si>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</si>
  <si>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</si>
  <si>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</si>
  <si>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</si>
  <si>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</si>
  <si>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</si>
  <si>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</si>
  <si>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</si>
  <si>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</si>
  <si>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</si>
  <si>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</si>
  <si>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</si>
  <si>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</si>
  <si>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</si>
  <si>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</si>
  <si>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</si>
  <si>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</si>
  <si>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</si>
  <si>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</si>
  <si>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</si>
  <si>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</si>
  <si>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</si>
  <si>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</si>
  <si>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</si>
  <si>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</si>
  <si>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</si>
  <si>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</si>
  <si>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</si>
  <si>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</si>
  <si>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</si>
  <si>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</si>
  <si>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</si>
  <si>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</si>
  <si>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</si>
  <si>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</si>
  <si>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</si>
  <si>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</si>
  <si>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</si>
  <si>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</si>
  <si>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</si>
  <si>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</si>
  <si>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</si>
  <si>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</si>
  <si>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</si>
  <si>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</si>
  <si>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</si>
  <si>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</si>
  <si>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</si>
  <si>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</si>
  <si>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</si>
  <si>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</si>
  <si>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</si>
  <si>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</si>
  <si>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</si>
  <si>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</si>
  <si>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</si>
  <si>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</si>
  <si>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</si>
  <si>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</si>
  <si>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</si>
  <si>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</si>
  <si>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</si>
  <si>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</si>
  <si>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</si>
  <si>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</si>
  <si>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</si>
  <si>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</si>
  <si>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</si>
  <si>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</si>
  <si>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</si>
  <si>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</si>
  <si>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</si>
  <si>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</si>
  <si>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</si>
  <si>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</si>
  <si>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</si>
  <si>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</si>
  <si>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</si>
  <si>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</si>
  <si>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</si>
  <si>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</si>
  <si>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</si>
  <si>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</si>
  <si>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</si>
  <si>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</si>
  <si>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</si>
  <si>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</si>
  <si>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</si>
  <si>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</si>
  <si>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</si>
  <si>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</si>
  <si>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</si>
  <si>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</si>
  <si>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</si>
  <si>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</si>
  <si>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</si>
  <si>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</si>
  <si>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</si>
  <si>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</si>
  <si>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</si>
  <si>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</si>
  <si>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</si>
  <si>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</si>
  <si>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</si>
  <si>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</si>
  <si>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</si>
  <si>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</si>
  <si>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</si>
  <si>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</si>
  <si>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</si>
  <si>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</si>
  <si>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</si>
  <si>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</si>
  <si>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</si>
  <si>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</si>
  <si>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</si>
  <si>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</si>
  <si>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</si>
  <si>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</si>
  <si>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</si>
  <si>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</si>
  <si>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</si>
  <si>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</si>
  <si>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</si>
  <si>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</si>
  <si>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</si>
  <si>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</si>
  <si>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</si>
  <si>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</si>
  <si>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</si>
  <si>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</si>
  <si>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</si>
  <si>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</si>
  <si>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</si>
  <si>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</si>
  <si>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</si>
  <si>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</si>
  <si>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</si>
  <si>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</si>
  <si>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</si>
  <si>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</si>
  <si>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</si>
  <si>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</si>
  <si>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</si>
  <si>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</si>
  <si>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</si>
  <si>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</si>
  <si>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</si>
  <si>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</si>
  <si>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</si>
  <si>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</si>
  <si>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</si>
  <si>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</si>
  <si>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</si>
  <si>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</si>
  <si>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</si>
  <si>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</si>
  <si>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</si>
  <si>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</si>
  <si>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</si>
  <si>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</si>
  <si>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</si>
  <si>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</si>
  <si>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</si>
  <si>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</si>
  <si>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</si>
  <si>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</si>
  <si>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</si>
  <si>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</si>
  <si>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</si>
  <si>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</si>
  <si>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</si>
  <si>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</si>
  <si>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</si>
  <si>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</si>
  <si>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</si>
  <si>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</si>
  <si>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</si>
  <si>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</si>
  <si>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</si>
  <si>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</si>
  <si>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</si>
  <si>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</si>
  <si>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</si>
  <si>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</si>
  <si>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</si>
  <si>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</si>
  <si>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</si>
  <si>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</si>
  <si>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</si>
  <si>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</si>
  <si>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</si>
  <si>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</si>
  <si>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</si>
  <si>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</si>
  <si>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</si>
  <si>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</si>
  <si>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</si>
  <si>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</si>
  <si>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</si>
  <si>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</si>
  <si>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</si>
  <si>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</si>
  <si>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</si>
  <si>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</si>
  <si>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</si>
  <si>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</si>
  <si>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</si>
  <si>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</si>
  <si>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</si>
  <si>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</si>
  <si>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</si>
  <si>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</si>
  <si>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</si>
  <si>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</si>
  <si>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</si>
  <si>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</si>
  <si>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</si>
  <si>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</si>
  <si>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</si>
  <si>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</si>
  <si>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</si>
  <si>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</si>
  <si>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</si>
  <si>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</si>
  <si>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</si>
  <si>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</si>
  <si>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</si>
  <si>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</si>
  <si>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</si>
  <si>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</si>
  <si>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</si>
  <si>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</si>
  <si>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</si>
  <si>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</si>
  <si>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</si>
  <si>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</si>
  <si>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</si>
  <si>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</si>
  <si>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</si>
  <si>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</si>
  <si>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</si>
  <si>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</si>
  <si>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</si>
  <si>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</si>
  <si>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</si>
  <si>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</si>
  <si>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</si>
  <si>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</si>
  <si>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</si>
  <si>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</si>
  <si>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</si>
  <si>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</si>
  <si>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</si>
  <si>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</si>
  <si>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</si>
  <si>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</si>
  <si>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</si>
  <si>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</si>
  <si>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</si>
  <si>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</si>
  <si>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</si>
  <si>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</si>
  <si>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</si>
  <si>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</si>
  <si>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</si>
  <si>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</si>
  <si>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</si>
  <si>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</si>
  <si>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</si>
  <si>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</si>
  <si>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</si>
  <si>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</si>
  <si>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</si>
  <si>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</si>
  <si>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</si>
  <si>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</si>
  <si>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</si>
  <si>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</si>
  <si>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</si>
  <si>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</si>
  <si>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</si>
  <si>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</si>
  <si>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</si>
  <si>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</si>
  <si>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</si>
  <si>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</si>
  <si>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</si>
  <si>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</si>
  <si>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</si>
  <si>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</si>
  <si>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</si>
  <si>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</si>
  <si>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</si>
  <si>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</si>
  <si>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</si>
  <si>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</si>
  <si>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</si>
  <si>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</si>
  <si>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</si>
  <si>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</si>
  <si>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</si>
  <si>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</si>
  <si>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</si>
  <si>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</si>
  <si>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</si>
  <si>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</si>
  <si>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</si>
  <si>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</si>
  <si>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</si>
  <si>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</si>
  <si>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</si>
  <si>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</si>
  <si>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</si>
  <si>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</si>
  <si>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</si>
  <si>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</si>
  <si>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</si>
  <si>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</si>
  <si>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</si>
  <si>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</si>
  <si>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</si>
  <si>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</si>
  <si>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</si>
  <si>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</si>
  <si>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</si>
  <si>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</si>
  <si>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</si>
  <si>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</si>
  <si>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</si>
  <si>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</si>
  <si>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</si>
  <si>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</si>
  <si>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</si>
  <si>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</si>
  <si>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</si>
  <si>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</si>
  <si>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</si>
  <si>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</si>
  <si>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</si>
  <si>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</si>
  <si>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</si>
  <si>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</si>
  <si>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</si>
  <si>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</si>
  <si>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</si>
  <si>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</si>
  <si>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</si>
  <si>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</si>
  <si>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</si>
  <si>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</si>
  <si>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</si>
  <si>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</si>
  <si>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</si>
  <si>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</si>
  <si>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</si>
  <si>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</si>
  <si>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</si>
  <si>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</si>
  <si>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</si>
  <si>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</si>
  <si>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</si>
  <si>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</si>
  <si>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</si>
  <si>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</si>
  <si>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</si>
  <si>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</si>
  <si>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</si>
  <si>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</si>
  <si>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</si>
  <si>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</si>
  <si>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</si>
  <si>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</si>
  <si>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</si>
  <si>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</si>
  <si>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</si>
  <si>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</si>
  <si>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</si>
  <si>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</si>
  <si>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</si>
  <si>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</si>
  <si>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</si>
  <si>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</si>
  <si>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</si>
  <si>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</si>
  <si>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</si>
  <si>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</si>
  <si>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</si>
  <si>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</si>
  <si>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</si>
  <si>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</si>
  <si>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</si>
  <si>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</si>
  <si>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</si>
  <si>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</si>
  <si>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</si>
  <si>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</si>
  <si>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</si>
  <si>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</si>
  <si>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</si>
  <si>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</si>
  <si>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</si>
  <si>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</si>
  <si>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</si>
  <si>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</si>
  <si>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</si>
  <si>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</si>
  <si>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</si>
  <si>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</si>
  <si>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</si>
  <si>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</si>
  <si>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</si>
  <si>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</si>
  <si>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</si>
  <si>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</si>
  <si>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</si>
  <si>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</si>
  <si>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</si>
  <si>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</si>
  <si>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</si>
  <si>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</si>
  <si>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</si>
  <si>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</si>
  <si>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</si>
  <si>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</si>
  <si>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</si>
  <si>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</si>
  <si>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</si>
  <si>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</si>
  <si>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</si>
  <si>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</si>
  <si>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</si>
  <si>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</si>
  <si>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</si>
  <si>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</si>
  <si>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</si>
  <si>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</si>
  <si>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</si>
  <si>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</si>
  <si>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</si>
  <si>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</si>
  <si>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</si>
  <si>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</si>
  <si>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</si>
  <si>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</si>
  <si>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</si>
  <si>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</si>
  <si>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</si>
  <si>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</si>
  <si>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</si>
  <si>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</si>
  <si>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</si>
  <si>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</si>
  <si>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</si>
  <si>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</si>
  <si>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</si>
  <si>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</si>
  <si>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</si>
  <si>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</si>
  <si>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</si>
  <si>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</si>
  <si>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</si>
  <si>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</si>
  <si>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</si>
  <si>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</si>
  <si>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</si>
  <si>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</si>
  <si>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</si>
  <si>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</si>
  <si>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</si>
  <si>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</si>
  <si>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</si>
  <si>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</si>
  <si>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</si>
  <si>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</si>
  <si>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</si>
  <si>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</si>
  <si>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</si>
  <si>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</si>
  <si>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</si>
  <si>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</si>
  <si>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</si>
  <si>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</si>
  <si>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</si>
  <si>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</si>
  <si>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</si>
  <si>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</si>
  <si>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</si>
  <si>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</si>
  <si>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</si>
  <si>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</si>
  <si>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</si>
  <si>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</si>
  <si>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</si>
  <si>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</si>
  <si>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</si>
  <si>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</si>
  <si>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</si>
  <si>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</si>
  <si>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</si>
  <si>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</si>
  <si>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</si>
  <si>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</si>
  <si>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</si>
  <si>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</si>
  <si>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</si>
  <si>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</si>
  <si>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</si>
  <si>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</si>
  <si>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</si>
  <si>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</si>
  <si>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</si>
  <si>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</si>
  <si>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</si>
  <si>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</si>
  <si>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</si>
  <si>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</si>
  <si>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</si>
  <si>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</si>
  <si>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</si>
  <si>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</si>
  <si>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</si>
  <si>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</si>
  <si>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</si>
  <si>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</si>
  <si>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</si>
  <si>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</si>
  <si>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</si>
  <si>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</si>
  <si>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</si>
  <si>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</si>
  <si>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</si>
  <si>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</si>
  <si>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</si>
  <si>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</si>
  <si>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</si>
  <si>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</si>
  <si>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</si>
  <si>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</si>
  <si>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</si>
  <si>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</si>
  <si>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</si>
  <si>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</si>
  <si>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</si>
  <si>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</si>
  <si>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</si>
  <si>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</si>
  <si>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</si>
  <si>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</si>
  <si>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</si>
  <si>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</si>
  <si>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</si>
  <si>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</si>
  <si>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</si>
  <si>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</si>
  <si>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</si>
  <si>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</si>
  <si>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</si>
  <si>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</si>
  <si>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</si>
  <si>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</si>
  <si>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</si>
  <si>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</si>
  <si>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</si>
  <si>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</si>
  <si>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</si>
  <si>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</si>
  <si>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</si>
  <si>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</si>
  <si>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</si>
  <si>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</si>
  <si>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</si>
  <si>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</si>
  <si>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</si>
  <si>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</si>
  <si>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</si>
  <si>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</si>
  <si>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</si>
  <si>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</si>
  <si>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</si>
  <si>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</si>
  <si>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</si>
  <si>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</si>
  <si>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</si>
  <si>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</si>
  <si>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</si>
  <si>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</si>
  <si>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</si>
  <si>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</si>
  <si>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</si>
  <si>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</si>
  <si>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</si>
  <si>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</si>
  <si>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</si>
  <si>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</si>
  <si>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</si>
  <si>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</si>
  <si>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</si>
  <si>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</si>
  <si>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</si>
  <si>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</si>
  <si>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</si>
  <si>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</si>
  <si>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</si>
  <si>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</si>
  <si>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</si>
  <si>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</si>
  <si>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</si>
  <si>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</si>
  <si>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</si>
  <si>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</si>
  <si>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</si>
  <si>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</si>
  <si>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</si>
  <si>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</si>
  <si>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</si>
  <si>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</si>
  <si>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</si>
  <si>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</si>
  <si>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</si>
  <si>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</si>
  <si>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</si>
  <si>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</si>
  <si>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</si>
  <si>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</si>
  <si>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</si>
  <si>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</si>
  <si>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</si>
  <si>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</si>
  <si>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</si>
  <si>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</si>
  <si>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</si>
  <si>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</si>
  <si>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</si>
  <si>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</si>
  <si>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</si>
  <si>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</si>
  <si>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</si>
  <si>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</si>
  <si>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</si>
  <si>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</si>
  <si>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</si>
  <si>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</si>
  <si>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</si>
  <si>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</si>
  <si>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</si>
  <si>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</si>
  <si>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</si>
  <si>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</si>
  <si>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</si>
  <si>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</si>
  <si>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</si>
  <si>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</si>
  <si>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</si>
  <si>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</si>
  <si>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</si>
  <si>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</si>
  <si>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</si>
  <si>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</si>
  <si>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</si>
  <si>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</si>
  <si>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</si>
  <si>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</si>
  <si>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</si>
  <si>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</si>
  <si>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</si>
  <si>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</si>
  <si>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</si>
  <si>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</si>
  <si>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</si>
  <si>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</si>
  <si>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</si>
  <si>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</si>
  <si>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</si>
  <si>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</si>
  <si>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</si>
  <si>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</si>
  <si>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</si>
  <si>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</si>
  <si>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</si>
  <si>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</si>
  <si>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</si>
  <si>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</si>
  <si>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</si>
  <si>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</si>
  <si>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</si>
  <si>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</si>
  <si>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</si>
  <si>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</si>
  <si>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</si>
  <si>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</si>
  <si>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</si>
  <si>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</si>
  <si>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</si>
  <si>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</si>
  <si>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</si>
  <si>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</si>
  <si>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</si>
  <si>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</si>
  <si>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</si>
  <si>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</si>
  <si>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</si>
  <si>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</si>
  <si>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</si>
  <si>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</si>
  <si>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</si>
  <si>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</si>
  <si>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</si>
  <si>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</si>
  <si>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</si>
  <si>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</si>
  <si>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</si>
  <si>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</si>
  <si>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</si>
  <si>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</si>
  <si>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</si>
  <si>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</si>
  <si>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</si>
  <si>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</si>
  <si>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</si>
  <si>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</si>
  <si>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</si>
  <si>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</si>
  <si>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</si>
  <si>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</si>
  <si>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</si>
  <si>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</si>
  <si>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</si>
  <si>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</si>
  <si>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</si>
  <si>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</si>
  <si>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</si>
  <si>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</si>
  <si>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</si>
  <si>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</si>
  <si>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</si>
  <si>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</si>
  <si>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</si>
  <si>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</si>
  <si>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</si>
  <si>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</si>
  <si>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</si>
  <si>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</si>
  <si>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</si>
  <si>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</si>
  <si>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</si>
  <si>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</si>
  <si>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</si>
  <si>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</si>
  <si>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</si>
  <si>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</si>
  <si>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</si>
  <si>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</si>
  <si>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</si>
  <si>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</si>
  <si>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</si>
  <si>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</si>
  <si>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</si>
  <si>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</si>
  <si>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</si>
  <si>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</si>
  <si>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</si>
  <si>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</si>
  <si>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</si>
  <si>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</si>
  <si>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</si>
  <si>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</si>
  <si>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</si>
  <si>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</si>
  <si>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</si>
  <si>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</si>
  <si>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</si>
  <si>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</si>
  <si>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</si>
  <si>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</si>
  <si>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</si>
  <si>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</si>
  <si>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</si>
  <si>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</si>
  <si>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</si>
  <si>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</si>
  <si>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</si>
  <si>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</si>
  <si>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</si>
  <si>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</si>
  <si>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</si>
  <si>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</si>
  <si>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</si>
  <si>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</si>
  <si>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</si>
  <si>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</si>
  <si>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</si>
  <si>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</si>
  <si>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</si>
  <si>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</si>
  <si>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</si>
  <si>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</si>
  <si>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</si>
  <si>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</si>
  <si>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</si>
  <si>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</si>
  <si>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</si>
  <si>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</si>
  <si>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</si>
  <si>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</si>
  <si>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</si>
  <si>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</si>
  <si>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</si>
  <si>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</si>
  <si>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</si>
  <si>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</si>
  <si>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</si>
  <si>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</si>
  <si>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</si>
  <si>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</si>
  <si>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</si>
  <si>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</si>
  <si>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</si>
  <si>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</si>
  <si>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</si>
  <si>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</si>
  <si>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</si>
  <si>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</si>
  <si>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</si>
  <si>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</si>
  <si>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</si>
  <si>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</si>
  <si>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</si>
  <si>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</si>
  <si>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</si>
  <si>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</si>
  <si>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</si>
  <si>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</si>
  <si>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</si>
  <si>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</si>
  <si>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</si>
  <si>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</si>
  <si>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</si>
  <si>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</si>
  <si>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</si>
  <si>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</si>
  <si>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</si>
  <si>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</si>
  <si>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</si>
  <si>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</si>
  <si>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</si>
  <si>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</si>
  <si>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</si>
  <si>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</si>
  <si>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</si>
  <si>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</si>
  <si>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</si>
  <si>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</si>
  <si>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</si>
  <si>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</si>
  <si>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</si>
  <si>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</si>
  <si>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</si>
  <si>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</si>
  <si>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</si>
  <si>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</si>
  <si>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</si>
  <si>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</si>
  <si>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</si>
  <si>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</si>
  <si>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</si>
  <si>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</si>
  <si>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</si>
  <si>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</si>
  <si>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</si>
  <si>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</si>
  <si>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</si>
  <si>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</si>
  <si>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</si>
  <si>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</si>
  <si>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</si>
  <si>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</si>
  <si>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</si>
  <si>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</si>
  <si>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</si>
  <si>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</si>
  <si>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</si>
  <si>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</si>
  <si>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</si>
  <si>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</si>
  <si>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</si>
  <si>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</si>
  <si>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</si>
  <si>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</si>
  <si>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</si>
  <si>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</si>
  <si>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</si>
  <si>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</si>
  <si>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</si>
  <si>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</si>
  <si>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</si>
  <si>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</si>
  <si>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</si>
  <si>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</si>
  <si>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</si>
  <si>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</si>
  <si>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</si>
  <si>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</si>
  <si>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</si>
  <si>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</si>
  <si>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</si>
  <si>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</si>
  <si>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</si>
  <si>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</si>
  <si>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</si>
  <si>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</si>
  <si>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</si>
  <si>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</si>
  <si>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</si>
  <si>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</si>
  <si>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</si>
  <si>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</si>
  <si>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</si>
  <si>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</si>
  <si>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</si>
  <si>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</si>
  <si>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</si>
  <si>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</si>
  <si>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</si>
  <si>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</si>
  <si>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</si>
  <si>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</si>
  <si>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</si>
  <si>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</si>
  <si>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</si>
  <si>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</si>
  <si>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</si>
  <si>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</si>
  <si>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</si>
  <si>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</si>
  <si>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</si>
  <si>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</si>
  <si>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</si>
  <si>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</si>
  <si>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</si>
  <si>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</si>
  <si>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</si>
  <si>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</si>
  <si>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</si>
  <si>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</si>
  <si>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</si>
  <si>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</si>
  <si>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</si>
  <si>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</si>
  <si>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</si>
  <si>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</si>
  <si>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</si>
  <si>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</si>
  <si>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</si>
  <si>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</si>
  <si>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</si>
  <si>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</si>
  <si>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</si>
  <si>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</si>
  <si>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</si>
  <si>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</si>
  <si>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</si>
  <si>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</si>
  <si>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</si>
  <si>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</si>
  <si>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</si>
  <si>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</si>
  <si>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</si>
  <si>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</si>
  <si>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</si>
  <si>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</si>
  <si>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</si>
  <si>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</si>
  <si>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</si>
  <si>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</si>
  <si>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</si>
  <si>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</si>
  <si>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</si>
  <si>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</si>
  <si>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</si>
  <si>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</si>
  <si>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</si>
  <si>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</si>
  <si>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</si>
  <si>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</si>
  <si>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</si>
  <si>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</si>
  <si>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</si>
  <si>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</si>
  <si>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</si>
  <si>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</si>
  <si>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</si>
  <si>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</si>
  <si>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</si>
  <si>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</si>
  <si>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</si>
  <si>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</si>
  <si>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</si>
  <si>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</si>
  <si>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</si>
  <si>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</si>
  <si>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</si>
  <si>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</si>
  <si>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</si>
  <si>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</si>
  <si>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</si>
  <si>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</si>
  <si>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</si>
  <si>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</si>
  <si>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</si>
  <si>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</si>
  <si>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</si>
  <si>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</si>
  <si>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</si>
  <si>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</si>
  <si>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</si>
  <si>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</si>
  <si>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</si>
  <si>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</si>
  <si>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</si>
  <si>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</si>
  <si>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</si>
  <si>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</si>
  <si>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</si>
  <si>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</si>
  <si>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</si>
  <si>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</si>
  <si>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</si>
  <si>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</si>
  <si>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</si>
  <si>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</si>
  <si>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</si>
  <si>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</si>
  <si>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</si>
  <si>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</si>
  <si>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</si>
  <si>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</si>
  <si>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</si>
  <si>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</si>
  <si>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</si>
  <si>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</si>
  <si>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</si>
  <si>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</si>
  <si>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</si>
  <si>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</si>
  <si>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</si>
  <si>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</si>
  <si>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</si>
  <si>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</si>
  <si>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</si>
  <si>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</si>
  <si>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</si>
  <si>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</si>
  <si>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</si>
  <si>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</si>
  <si>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</si>
  <si>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</si>
  <si>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</si>
  <si>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</si>
  <si>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</si>
  <si>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</si>
  <si>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</si>
  <si>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</si>
  <si>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</si>
  <si>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</si>
  <si>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</si>
  <si>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</si>
  <si>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</si>
  <si>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</si>
  <si>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</si>
  <si>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</si>
  <si>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</si>
  <si>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</si>
  <si>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</si>
  <si>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</si>
  <si>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</si>
  <si>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</si>
  <si>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</si>
  <si>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</si>
  <si>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</si>
  <si>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</si>
  <si>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</si>
  <si>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</si>
  <si>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</si>
  <si>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</si>
  <si>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</si>
  <si>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</si>
  <si>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</si>
  <si>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</si>
  <si>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</si>
  <si>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</si>
  <si>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</si>
  <si>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</si>
  <si>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</si>
  <si>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</si>
  <si>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</si>
  <si>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</si>
  <si>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</si>
  <si>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</si>
  <si>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</si>
  <si>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</si>
  <si>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</si>
  <si>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</si>
  <si>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</si>
  <si>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</si>
  <si>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</si>
  <si>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</si>
  <si>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</si>
  <si>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</si>
  <si>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</si>
  <si>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</si>
  <si>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</si>
  <si>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</si>
  <si>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</si>
  <si>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</si>
  <si>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</si>
  <si>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</si>
  <si>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</si>
  <si>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</si>
  <si>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</si>
  <si>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</si>
  <si>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</si>
  <si>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</si>
  <si>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</si>
  <si>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</si>
  <si>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</si>
  <si>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</si>
  <si>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</si>
  <si>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</si>
  <si>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</si>
  <si>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</si>
  <si>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</si>
  <si>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</si>
  <si>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</si>
  <si>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</si>
  <si>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</si>
  <si>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</si>
  <si>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</si>
  <si>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</si>
  <si>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</si>
  <si>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</si>
  <si>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</si>
  <si>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</si>
  <si>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</si>
  <si>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</si>
  <si>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</si>
  <si>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</si>
  <si>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</si>
  <si>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</si>
  <si>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</si>
  <si>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</si>
  <si>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</si>
  <si>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</si>
  <si>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</si>
  <si>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</si>
  <si>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</si>
  <si>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</si>
  <si>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</si>
  <si>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</si>
  <si>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</si>
  <si>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</si>
  <si>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</si>
  <si>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</si>
  <si>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</si>
  <si>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</si>
  <si>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</si>
  <si>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</si>
  <si>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</si>
  <si>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</si>
  <si>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</si>
  <si>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</si>
  <si>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</si>
  <si>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</si>
  <si>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</si>
  <si>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</si>
  <si>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</si>
  <si>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</si>
  <si>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</si>
  <si>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</si>
  <si>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</si>
  <si>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</si>
  <si>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</si>
  <si>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</si>
  <si>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</si>
  <si>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</si>
  <si>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</si>
  <si>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</si>
  <si>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</si>
  <si>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</si>
  <si>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</si>
  <si>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</si>
  <si>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</si>
  <si>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</si>
  <si>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</si>
  <si>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</si>
  <si>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</si>
  <si>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</si>
  <si>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</si>
  <si>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</si>
  <si>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</si>
  <si>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</si>
  <si>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</si>
  <si>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</si>
  <si>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</si>
  <si>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</si>
  <si>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</si>
  <si>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</si>
  <si>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</si>
  <si>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</si>
  <si>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</si>
  <si>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</si>
  <si>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</si>
  <si>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</si>
  <si>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</si>
  <si>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</si>
  <si>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</si>
  <si>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</si>
  <si>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</si>
  <si>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</si>
  <si>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</si>
  <si>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</si>
  <si>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</si>
  <si>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</si>
  <si>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</si>
  <si>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</si>
  <si>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</si>
  <si>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</si>
  <si>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</si>
  <si>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</si>
  <si>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</si>
  <si>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</si>
  <si>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</si>
  <si>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</si>
  <si>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</si>
  <si>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</si>
  <si>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</si>
  <si>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</si>
  <si>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</si>
  <si>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</si>
  <si>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</si>
  <si>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</si>
  <si>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</si>
  <si>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</si>
  <si>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</si>
  <si>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</si>
  <si>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</si>
  <si>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</si>
  <si>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</si>
  <si>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</si>
  <si>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</si>
  <si>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</si>
  <si>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</si>
  <si>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</si>
  <si>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</si>
  <si>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</si>
  <si>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</si>
  <si>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</si>
  <si>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</si>
  <si>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</si>
  <si>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</si>
  <si>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</si>
  <si>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</si>
  <si>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</si>
  <si>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</si>
  <si>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</si>
  <si>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</si>
  <si>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</si>
  <si>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</si>
  <si>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</si>
  <si>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</si>
  <si>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</si>
  <si>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</si>
  <si>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</si>
  <si>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</si>
  <si>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</si>
  <si>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</si>
  <si>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</si>
  <si>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</si>
  <si>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</si>
  <si>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</si>
  <si>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</si>
  <si>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</si>
  <si>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</si>
  <si>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</si>
  <si>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</si>
  <si>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</si>
  <si>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</si>
  <si>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</si>
  <si>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</si>
  <si>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</si>
  <si>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</si>
  <si>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</si>
  <si>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</si>
  <si>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</si>
  <si>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</si>
  <si>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</si>
  <si>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</si>
  <si>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</si>
  <si>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</si>
  <si>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</si>
  <si>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</si>
  <si>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</si>
  <si>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</si>
  <si>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</si>
  <si>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</si>
  <si>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</si>
  <si>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</si>
  <si>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</si>
  <si>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</si>
  <si>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</si>
  <si>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</si>
  <si>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</si>
  <si>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</si>
  <si>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</si>
  <si>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</si>
  <si>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</si>
  <si>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</si>
  <si>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</si>
  <si>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</si>
  <si>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</si>
  <si>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</si>
  <si>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</si>
  <si>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</si>
  <si>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</si>
  <si>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</si>
  <si>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</si>
  <si>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</si>
  <si>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</si>
  <si>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</si>
  <si>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</si>
  <si>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</si>
  <si>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</si>
  <si>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</si>
  <si>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</si>
  <si>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</si>
  <si>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</si>
  <si>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</si>
  <si>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</si>
  <si>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</si>
  <si>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</si>
  <si>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</si>
  <si>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</si>
  <si>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</si>
  <si>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</si>
  <si>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</si>
  <si>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</si>
  <si>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</si>
  <si>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</si>
  <si>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</si>
  <si>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</si>
  <si>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</si>
  <si>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</si>
  <si>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</si>
  <si>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</si>
  <si>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</si>
  <si>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</si>
  <si>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</si>
  <si>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</si>
  <si>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</si>
  <si>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</si>
  <si>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</si>
  <si>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</si>
  <si>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</si>
  <si>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</si>
  <si>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</si>
  <si>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</si>
  <si>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</si>
  <si>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</si>
  <si>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</si>
  <si>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</si>
  <si>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</si>
  <si>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</si>
  <si>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</si>
  <si>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</si>
  <si>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</si>
  <si>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</si>
  <si>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</si>
  <si>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</si>
  <si>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</si>
  <si>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</si>
  <si>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</si>
  <si>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</si>
  <si>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</si>
  <si>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</si>
  <si>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</si>
  <si>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</si>
  <si>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</si>
  <si>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</si>
  <si>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</si>
  <si>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</si>
  <si>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</si>
  <si>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</si>
  <si>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</si>
  <si>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</si>
  <si>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</si>
  <si>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</si>
  <si>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</si>
  <si>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</si>
  <si>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</si>
  <si>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</si>
  <si>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</si>
  <si>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</si>
  <si>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</si>
  <si>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</si>
  <si>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</si>
  <si>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</si>
  <si>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</si>
  <si>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</si>
  <si>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</si>
  <si>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</si>
  <si>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</si>
  <si>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</si>
  <si>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</si>
  <si>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</si>
  <si>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</si>
  <si>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</si>
  <si>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</si>
  <si>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</si>
  <si>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</si>
  <si>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</si>
  <si>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</si>
  <si>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</si>
  <si>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</si>
  <si>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</si>
  <si>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</si>
  <si>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</si>
  <si>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</si>
  <si>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</si>
  <si>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</si>
  <si>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</si>
  <si>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</si>
  <si>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</si>
  <si>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</si>
  <si>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</si>
  <si>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</si>
  <si>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</si>
  <si>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</si>
  <si>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</si>
  <si>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</si>
  <si>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</si>
  <si>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</si>
  <si>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</si>
  <si>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</si>
  <si>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</si>
  <si>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</si>
  <si>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</si>
  <si>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</si>
  <si>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</si>
  <si>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</si>
  <si>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</si>
  <si>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</si>
  <si>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</si>
  <si>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</si>
  <si>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</si>
  <si>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</si>
  <si>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</si>
  <si>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</si>
  <si>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</si>
  <si>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</si>
  <si>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</si>
  <si>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</si>
  <si>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</si>
  <si>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</si>
  <si>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</si>
  <si>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</si>
  <si>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</si>
  <si>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</si>
  <si>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</si>
  <si>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</si>
  <si>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</si>
  <si>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</si>
  <si>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</si>
  <si>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</si>
  <si>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</si>
  <si>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</si>
  <si>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</si>
  <si>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</si>
  <si>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</si>
  <si>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</si>
  <si>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</si>
  <si>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</si>
  <si>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</si>
  <si>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</si>
  <si>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</si>
  <si>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</si>
  <si>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</si>
  <si>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</si>
  <si>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</si>
  <si>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</si>
  <si>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</si>
  <si>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</si>
  <si>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</si>
  <si>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</si>
  <si>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</si>
  <si>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</si>
  <si>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</si>
  <si>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</si>
  <si>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</si>
  <si>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</si>
  <si>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</si>
  <si>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</si>
  <si>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</si>
  <si>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</si>
  <si>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</si>
  <si>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</si>
  <si>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</si>
  <si>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</si>
  <si>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</si>
  <si>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</si>
  <si>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</si>
  <si>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</si>
  <si>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</si>
  <si>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</si>
  <si>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</si>
  <si>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</si>
  <si>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</si>
  <si>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</si>
  <si>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</si>
  <si>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</si>
  <si>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</si>
  <si>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</si>
  <si>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</si>
  <si>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</si>
  <si>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</si>
  <si>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</si>
  <si>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</si>
  <si>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</si>
  <si>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</si>
  <si>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</si>
  <si>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</si>
  <si>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</si>
  <si>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</si>
  <si>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</si>
  <si>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</si>
  <si>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</si>
  <si>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</si>
  <si>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</si>
  <si>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</si>
  <si>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</si>
  <si>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</si>
  <si>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</si>
  <si>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</si>
  <si>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</si>
  <si>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</si>
  <si>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</si>
  <si>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</si>
  <si>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</si>
  <si>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</si>
  <si>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</si>
  <si>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</si>
  <si>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</si>
  <si>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</si>
  <si>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</si>
  <si>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</si>
  <si>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</si>
  <si>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</si>
  <si>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</si>
  <si>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</si>
  <si>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</si>
  <si>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</si>
  <si>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</si>
  <si>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</si>
  <si>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</si>
  <si>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</si>
  <si>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</si>
  <si>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</si>
  <si>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</si>
  <si>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</si>
  <si>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</si>
  <si>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</si>
  <si>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</si>
  <si>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</si>
  <si>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</si>
  <si>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</si>
  <si>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</si>
  <si>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</si>
  <si>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</si>
  <si>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</si>
  <si>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</si>
  <si>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</si>
  <si>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</si>
  <si>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</si>
  <si>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</si>
  <si>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</si>
  <si>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</si>
  <si>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</si>
  <si>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</si>
  <si>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</si>
  <si>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</si>
  <si>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</si>
  <si>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</si>
  <si>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</si>
  <si>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</si>
  <si>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</si>
  <si>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</si>
  <si>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</si>
  <si>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</si>
  <si>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</si>
  <si>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</si>
  <si>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</si>
  <si>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</si>
  <si>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</si>
  <si>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</si>
  <si>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</si>
  <si>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</si>
  <si>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</si>
  <si>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</si>
  <si>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</si>
  <si>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</si>
  <si>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</si>
  <si>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</si>
  <si>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</si>
  <si>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</si>
  <si>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</si>
  <si>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</si>
  <si>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</si>
  <si>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</si>
  <si>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</si>
  <si>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</si>
  <si>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</si>
  <si>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</si>
  <si>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</si>
  <si>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</si>
  <si>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</si>
  <si>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</si>
  <si>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</si>
  <si>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</si>
  <si>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</si>
  <si>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</si>
  <si>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</si>
  <si>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</si>
  <si>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</si>
  <si>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</si>
  <si>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</si>
  <si>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</si>
  <si>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</si>
  <si>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</si>
  <si>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</si>
  <si>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</si>
  <si>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</si>
  <si>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</si>
  <si>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</si>
  <si>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</si>
  <si>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</si>
  <si>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</si>
  <si>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</si>
  <si>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</si>
  <si>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</si>
  <si>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</si>
  <si>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</si>
  <si>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</si>
  <si>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</si>
  <si>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</si>
  <si>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</si>
  <si>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</si>
  <si>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</si>
  <si>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</si>
  <si>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</si>
  <si>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</si>
  <si>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</si>
  <si>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</si>
  <si>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</si>
  <si>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</si>
  <si>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</si>
  <si>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</si>
  <si>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</si>
  <si>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</si>
  <si>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</si>
  <si>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</si>
  <si>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</si>
  <si>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</si>
  <si>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</si>
  <si>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</si>
  <si>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</si>
  <si>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</si>
  <si>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</si>
  <si>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</si>
  <si>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</si>
  <si>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</si>
  <si>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</si>
  <si>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</si>
  <si>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</si>
  <si>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</si>
  <si>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</si>
  <si>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</si>
  <si>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</si>
  <si>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</si>
  <si>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</si>
  <si>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</si>
  <si>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</si>
  <si>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</si>
  <si>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</si>
  <si>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</si>
  <si>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</si>
  <si>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</si>
  <si>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</si>
  <si>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</si>
  <si>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</si>
  <si>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</si>
  <si>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</si>
  <si>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</si>
  <si>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</si>
  <si>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</si>
  <si>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</si>
  <si>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</si>
  <si>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</si>
  <si>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</si>
  <si>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</si>
  <si>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</si>
  <si>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</si>
  <si>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</si>
  <si>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</si>
  <si>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</si>
  <si>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</si>
  <si>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</si>
  <si>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</si>
  <si>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</si>
  <si>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</si>
  <si>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</si>
  <si>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</si>
  <si>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</si>
  <si>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</si>
  <si>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</si>
  <si>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</si>
  <si>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</si>
  <si>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</si>
  <si>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</si>
  <si>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</si>
  <si>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</si>
  <si>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</si>
  <si>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</si>
  <si>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</si>
  <si>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</si>
  <si>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</si>
  <si>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</si>
  <si>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</si>
  <si>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</si>
  <si>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</si>
  <si>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</si>
  <si>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</si>
  <si>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</si>
  <si>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</si>
  <si>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</si>
  <si>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</si>
  <si>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</si>
  <si>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</si>
  <si>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</si>
  <si>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</si>
  <si>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</si>
  <si>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</si>
  <si>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</si>
  <si>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</si>
  <si>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</si>
  <si>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</si>
  <si>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</si>
  <si>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</si>
  <si>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</si>
  <si>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</si>
  <si>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</si>
  <si>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</si>
  <si>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</si>
  <si>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</si>
  <si>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</si>
  <si>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</si>
  <si>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</si>
  <si>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</si>
  <si>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</si>
  <si>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</si>
  <si>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</si>
  <si>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</si>
  <si>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</si>
  <si>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</si>
  <si>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</si>
  <si>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</si>
  <si>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</si>
  <si>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</si>
  <si>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</si>
  <si>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</si>
  <si>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</si>
  <si>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</si>
  <si>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</si>
  <si>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</si>
  <si>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</si>
  <si>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</si>
  <si>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</si>
  <si>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</si>
  <si>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</si>
  <si>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</si>
  <si>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</si>
  <si>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</si>
  <si>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</si>
  <si>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</si>
  <si>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</si>
  <si>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</si>
  <si>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</si>
  <si>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</si>
  <si>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</si>
  <si>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</si>
  <si>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</si>
  <si>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</si>
  <si>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</si>
  <si>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</si>
  <si>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</si>
  <si>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</si>
  <si>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</si>
  <si>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</si>
  <si>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</si>
  <si>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</si>
  <si>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</si>
  <si>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</si>
  <si>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</si>
  <si>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</si>
  <si>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</si>
  <si>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</si>
  <si>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</si>
  <si>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</si>
  <si>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</si>
  <si>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</si>
  <si>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</si>
  <si>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</si>
  <si>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</si>
  <si>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</si>
  <si>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</si>
  <si>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</si>
  <si>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</si>
  <si>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</si>
  <si>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</si>
  <si>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</si>
  <si>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</si>
  <si>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</si>
  <si>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</si>
  <si>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</si>
  <si>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</si>
  <si>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</si>
  <si>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</si>
  <si>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</si>
  <si>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</si>
  <si>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</si>
  <si>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</si>
  <si>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</si>
  <si>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</si>
  <si>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</si>
  <si>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</si>
  <si>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</si>
  <si>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</si>
  <si>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</si>
  <si>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</si>
  <si>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</si>
  <si>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</si>
  <si>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</si>
  <si>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</si>
  <si>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</si>
  <si>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</si>
  <si>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</si>
  <si>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</si>
  <si>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</si>
  <si>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</si>
  <si>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</si>
  <si>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</si>
  <si>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</si>
  <si>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</si>
  <si>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</si>
  <si>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</si>
  <si>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</si>
  <si>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</si>
  <si>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</si>
  <si>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</si>
  <si>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</si>
  <si>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</si>
  <si>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</si>
  <si>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</si>
  <si>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</si>
  <si>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</si>
  <si>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</si>
  <si>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</si>
  <si>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</si>
  <si>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</si>
  <si>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</si>
  <si>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</si>
  <si>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</si>
  <si>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</si>
  <si>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</si>
  <si>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</si>
  <si>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</si>
  <si>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</si>
  <si>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</si>
  <si>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</si>
  <si>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</si>
  <si>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</si>
  <si>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</si>
  <si>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</si>
  <si>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</si>
  <si>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</si>
  <si>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</si>
  <si>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</si>
  <si>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</si>
  <si>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</si>
  <si>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</si>
  <si>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</si>
  <si>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</si>
  <si>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</si>
  <si>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</si>
  <si>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</si>
  <si>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</si>
  <si>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</si>
  <si>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</si>
  <si>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</si>
  <si>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</si>
  <si>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</si>
  <si>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</si>
  <si>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</si>
  <si>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</si>
  <si>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</si>
  <si>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</si>
  <si>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</si>
  <si>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</si>
  <si>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</si>
  <si>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</si>
  <si>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</si>
  <si>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</si>
  <si>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</si>
  <si>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</si>
  <si>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</si>
  <si>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</si>
  <si>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</si>
  <si>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</si>
  <si>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</si>
  <si>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</si>
  <si>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</si>
  <si>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</si>
  <si>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</si>
  <si>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</si>
  <si>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</si>
  <si>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</si>
  <si>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</si>
  <si>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</si>
  <si>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</si>
  <si>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</si>
  <si>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</si>
  <si>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</si>
  <si>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</si>
  <si>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</si>
  <si>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</si>
  <si>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</si>
  <si>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</si>
  <si>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</si>
  <si>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</si>
  <si>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</si>
  <si>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</si>
  <si>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</si>
  <si>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</si>
  <si>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</si>
  <si>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</si>
  <si>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</si>
  <si>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</si>
  <si>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</si>
  <si>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</si>
  <si>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</si>
  <si>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</si>
  <si>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</si>
  <si>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</si>
  <si>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</si>
  <si>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</si>
  <si>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</si>
  <si>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</si>
  <si>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</si>
  <si>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</si>
  <si>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</si>
  <si>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</si>
  <si>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</si>
  <si>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</si>
  <si>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</si>
  <si>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</si>
  <si>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</si>
  <si>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</si>
  <si>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</si>
  <si>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</si>
  <si>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</si>
  <si>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</si>
  <si>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</si>
  <si>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</si>
  <si>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</si>
  <si>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</si>
  <si>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</si>
  <si>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</si>
  <si>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</si>
  <si>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</si>
  <si>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</si>
  <si>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</si>
  <si>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</si>
  <si>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</si>
  <si>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</si>
  <si>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</si>
  <si>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</si>
  <si>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</si>
  <si>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</si>
  <si>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</si>
  <si>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</si>
  <si>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</si>
  <si>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</si>
  <si>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</si>
  <si>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</si>
  <si>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</si>
  <si>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</si>
  <si>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</si>
  <si>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</si>
  <si>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</si>
  <si>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</si>
  <si>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</si>
  <si>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</si>
  <si>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</si>
  <si>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</si>
  <si>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</si>
  <si>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</si>
  <si>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</si>
  <si>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</si>
  <si>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</si>
  <si>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</si>
  <si>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</si>
  <si>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</si>
  <si>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</si>
  <si>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</si>
  <si>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</si>
  <si>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</si>
  <si>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</si>
  <si>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</si>
  <si>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</si>
  <si>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</si>
  <si>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</si>
  <si>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</si>
  <si>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</si>
  <si>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</si>
  <si>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</si>
  <si>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</si>
  <si>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</si>
  <si>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</si>
  <si>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</si>
  <si>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</si>
  <si>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</si>
  <si>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</si>
  <si>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</si>
  <si>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</si>
  <si>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</si>
  <si>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</si>
  <si>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</si>
  <si>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</si>
  <si>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</si>
  <si>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</si>
  <si>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</si>
  <si>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</si>
  <si>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</si>
  <si>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</si>
  <si>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</si>
  <si>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</si>
  <si>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</si>
  <si>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</si>
  <si>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</si>
  <si>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</si>
  <si>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</si>
  <si>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</si>
  <si>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</si>
  <si>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</si>
  <si>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</si>
  <si>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</si>
  <si>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</si>
  <si>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</si>
  <si>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</si>
  <si>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</si>
  <si>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</si>
  <si>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</si>
  <si>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</si>
  <si>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</si>
  <si>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</si>
  <si>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</si>
  <si>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</si>
  <si>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</si>
  <si>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</si>
  <si>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</si>
  <si>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</si>
  <si>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</si>
  <si>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</si>
  <si>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</si>
  <si>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</si>
  <si>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</si>
  <si>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</si>
  <si>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</si>
  <si>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</si>
  <si>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</si>
  <si>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</si>
  <si>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</si>
  <si>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</si>
  <si>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</si>
  <si>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</si>
  <si>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</si>
  <si>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</si>
  <si>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</si>
  <si>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</si>
  <si>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</si>
  <si>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</si>
  <si>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</si>
  <si>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</si>
  <si>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</si>
  <si>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</si>
  <si>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</si>
  <si>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</si>
  <si>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</si>
  <si>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</si>
  <si>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</si>
  <si>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</si>
  <si>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</si>
  <si>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</si>
  <si>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</si>
  <si>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</si>
  <si>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</si>
  <si>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</si>
  <si>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</si>
  <si>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</si>
  <si>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</si>
  <si>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</si>
  <si>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</si>
  <si>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</si>
  <si>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</si>
  <si>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</si>
  <si>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</si>
  <si>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</si>
  <si>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</si>
  <si>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</si>
  <si>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</si>
  <si>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</si>
  <si>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</si>
  <si>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</si>
  <si>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</si>
  <si>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</si>
  <si>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</si>
  <si>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</si>
  <si>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</si>
  <si>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</si>
  <si>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</si>
  <si>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</si>
  <si>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</si>
  <si>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</si>
  <si>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</si>
  <si>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</si>
  <si>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</si>
  <si>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</si>
  <si>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</si>
  <si>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</si>
  <si>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</si>
  <si>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</si>
  <si>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</si>
  <si>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</si>
  <si>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</si>
  <si>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</si>
  <si>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</si>
  <si>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</si>
  <si>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</si>
  <si>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</si>
  <si>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</si>
  <si>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</si>
  <si>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</si>
  <si>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</si>
  <si>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</si>
  <si>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</si>
  <si>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</si>
  <si>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</si>
  <si>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</si>
  <si>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</si>
  <si>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</si>
  <si>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</si>
  <si>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</si>
  <si>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</si>
  <si>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</si>
  <si>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</si>
  <si>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</si>
  <si>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</si>
  <si>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</si>
  <si>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</si>
  <si>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</si>
  <si>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</si>
  <si>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</si>
  <si>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</si>
  <si>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</si>
  <si>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</si>
  <si>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</si>
  <si>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</si>
  <si>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</si>
  <si>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</si>
  <si>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</si>
  <si>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</si>
  <si>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</si>
  <si>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</si>
  <si>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</si>
  <si>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</si>
  <si>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</si>
  <si>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</si>
  <si>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</si>
  <si>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</si>
  <si>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</si>
  <si>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</si>
  <si>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</si>
  <si>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</si>
  <si>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</si>
  <si>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</si>
  <si>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</si>
  <si>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</si>
  <si>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</si>
  <si>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</si>
  <si>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</si>
  <si>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</si>
  <si>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</si>
  <si>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</si>
  <si>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</si>
  <si>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</si>
  <si>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</si>
  <si>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</si>
  <si>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</si>
  <si>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</si>
  <si>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</si>
  <si>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</si>
  <si>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</si>
  <si>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</si>
  <si>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</si>
  <si>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</si>
  <si>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</si>
  <si>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</si>
  <si>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</si>
  <si>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</si>
  <si>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</si>
  <si>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</si>
  <si>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</si>
  <si>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</si>
  <si>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</si>
  <si>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</si>
  <si>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</si>
  <si>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</si>
  <si>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</si>
  <si>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</si>
  <si>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</si>
  <si>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</si>
  <si>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</si>
  <si>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</si>
  <si>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</si>
  <si>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</si>
  <si>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</si>
  <si>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</si>
  <si>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</si>
  <si>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</si>
  <si>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</si>
  <si>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</si>
  <si>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</si>
  <si>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</si>
  <si>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</si>
  <si>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</si>
  <si>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</si>
  <si>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</si>
  <si>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</si>
  <si>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</si>
  <si>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</si>
  <si>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</si>
  <si>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</si>
  <si>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</si>
  <si>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</si>
  <si>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</si>
  <si>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</si>
  <si>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</si>
  <si>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</si>
  <si>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</si>
  <si>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</si>
  <si>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</si>
  <si>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</si>
  <si>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</si>
  <si>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</si>
  <si>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</si>
  <si>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</si>
  <si>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</si>
  <si>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</si>
  <si>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</si>
  <si>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</si>
  <si>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</si>
  <si>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</si>
  <si>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</si>
  <si>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</si>
  <si>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</si>
  <si>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</si>
  <si>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</si>
  <si>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</si>
  <si>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</si>
  <si>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</si>
  <si>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</si>
  <si>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</si>
  <si>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</si>
  <si>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</si>
  <si>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</si>
  <si>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</si>
  <si>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</si>
  <si>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</si>
  <si>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</si>
  <si>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</si>
  <si>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</si>
  <si>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</si>
  <si>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</si>
  <si>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</si>
  <si>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</si>
  <si>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</si>
  <si>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</si>
  <si>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</si>
  <si>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</si>
  <si>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</si>
  <si>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</si>
  <si>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</si>
  <si>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</si>
  <si>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</si>
  <si>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</si>
  <si>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</si>
  <si>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</si>
  <si>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</si>
  <si>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</si>
  <si>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</si>
  <si>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</si>
  <si>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</si>
  <si>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</si>
  <si>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</si>
  <si>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</si>
  <si>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</si>
  <si>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</si>
  <si>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</si>
  <si>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</si>
  <si>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</si>
  <si>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</si>
  <si>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</si>
  <si>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</si>
  <si>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</si>
  <si>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</si>
  <si>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</si>
  <si>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</si>
  <si>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</si>
  <si>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</si>
  <si>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</si>
  <si>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</si>
  <si>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</si>
  <si>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</si>
  <si>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</si>
  <si>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</si>
  <si>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</si>
  <si>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</si>
  <si>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</si>
  <si>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</si>
  <si>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</si>
  <si>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</si>
  <si>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</si>
  <si>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</si>
  <si>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</si>
  <si>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</si>
  <si>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</si>
  <si>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</si>
  <si>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</si>
  <si>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</si>
  <si>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</si>
  <si>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</si>
  <si>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</si>
  <si>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</si>
  <si>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</si>
  <si>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</si>
  <si>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</si>
  <si>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</si>
  <si>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</si>
  <si>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</si>
  <si>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</si>
  <si>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</si>
  <si>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</si>
  <si>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</si>
  <si>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</si>
  <si>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</si>
  <si>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</si>
  <si>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</si>
  <si>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</si>
  <si>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</si>
  <si>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</si>
  <si>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</si>
  <si>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</si>
  <si>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</si>
  <si>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</si>
  <si>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</si>
  <si>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</si>
  <si>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</si>
  <si>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</si>
  <si>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</si>
  <si>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</si>
  <si>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</si>
  <si>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</si>
  <si>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</si>
  <si>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</si>
  <si>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</si>
  <si>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</si>
  <si>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</si>
  <si>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</si>
  <si>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</si>
  <si>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</si>
  <si>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</si>
  <si>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</si>
  <si>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</si>
  <si>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</si>
  <si>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</si>
  <si>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</si>
  <si>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</si>
  <si>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</si>
  <si>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</si>
  <si>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</si>
  <si>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</si>
  <si>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</si>
  <si>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</si>
  <si>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</si>
  <si>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</si>
  <si>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</si>
  <si>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</si>
  <si>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</si>
  <si>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</si>
  <si>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</si>
  <si>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</si>
  <si>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</si>
  <si>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</si>
  <si>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</si>
  <si>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</si>
  <si>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</si>
  <si>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</si>
  <si>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</si>
  <si>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</si>
  <si>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</si>
  <si>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</si>
  <si>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</si>
  <si>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</si>
  <si>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</si>
  <si>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</si>
  <si>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</si>
  <si>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</si>
  <si>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</si>
  <si>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</si>
  <si>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</si>
  <si>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</si>
  <si>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</si>
  <si>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</si>
  <si>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</si>
  <si>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</si>
  <si>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</si>
  <si>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</si>
  <si>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</si>
  <si>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</si>
  <si>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</si>
  <si>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</si>
  <si>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</si>
  <si>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</si>
  <si>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</si>
  <si>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</si>
  <si>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</si>
  <si>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</si>
  <si>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</si>
  <si>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</si>
  <si>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</si>
  <si>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</si>
  <si>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</si>
  <si>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</si>
  <si>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</si>
  <si>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</si>
  <si>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</si>
  <si>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</si>
  <si>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</si>
  <si>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</si>
  <si>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</si>
  <si>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</si>
  <si>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</si>
  <si>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</si>
  <si>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</si>
  <si>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</si>
  <si>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</si>
  <si>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</si>
  <si>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</si>
  <si>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</si>
  <si>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</si>
  <si>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</si>
  <si>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</si>
  <si>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</si>
  <si>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</si>
  <si>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</si>
  <si>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</si>
  <si>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</si>
  <si>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</si>
  <si>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</si>
  <si>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</si>
  <si>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</si>
  <si>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</si>
  <si>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</si>
  <si>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</si>
  <si>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</si>
  <si>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</si>
  <si>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</si>
  <si>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</si>
  <si>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</si>
  <si>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</si>
  <si>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</si>
  <si>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</si>
  <si>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</si>
  <si>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</si>
  <si>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</si>
  <si>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</si>
  <si>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</si>
  <si>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</si>
  <si>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</si>
  <si>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</si>
  <si>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</si>
  <si>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</si>
  <si>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</si>
  <si>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</si>
  <si>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</si>
  <si>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</si>
  <si>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</si>
  <si>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</si>
  <si>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</si>
  <si>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</si>
  <si>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</si>
  <si>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</si>
  <si>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</si>
  <si>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</si>
  <si>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</si>
  <si>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</si>
  <si>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</si>
  <si>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</si>
  <si>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</si>
  <si>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</si>
  <si>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</si>
  <si>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</si>
  <si>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</si>
  <si>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</si>
  <si>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</si>
  <si>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</si>
  <si>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</si>
  <si>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</si>
  <si>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</si>
  <si>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</si>
  <si>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</si>
  <si>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</si>
  <si>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</si>
  <si>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</si>
  <si>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</si>
  <si>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</si>
  <si>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</si>
  <si>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</si>
  <si>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</si>
  <si>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</si>
  <si>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</si>
  <si>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</si>
  <si>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</si>
  <si>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</si>
  <si>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</si>
  <si>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</si>
  <si>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</si>
  <si>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</si>
  <si>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</si>
  <si>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</si>
  <si>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</si>
  <si>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</si>
  <si>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</si>
  <si>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</si>
  <si>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</si>
  <si>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</si>
  <si>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</si>
  <si>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</si>
  <si>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</si>
  <si>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</si>
  <si>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</si>
  <si>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</si>
  <si>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</si>
  <si>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</si>
  <si>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</si>
  <si>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</si>
  <si>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</si>
  <si>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</si>
  <si>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</si>
  <si>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</si>
  <si>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</si>
  <si>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</si>
  <si>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</si>
  <si>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</si>
  <si>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</si>
  <si>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</si>
  <si>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</si>
  <si>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</si>
  <si>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</si>
  <si>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</si>
  <si>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</si>
  <si>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</si>
  <si>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</si>
  <si>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</si>
  <si>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</si>
  <si>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</si>
  <si>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</si>
  <si>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</si>
  <si>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</si>
  <si>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</si>
  <si>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</si>
  <si>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</si>
  <si>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</si>
  <si>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</si>
  <si>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</si>
  <si>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</si>
  <si>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</si>
  <si>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</si>
  <si>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</si>
  <si>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</si>
  <si>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</si>
  <si>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</si>
  <si>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</si>
  <si>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</si>
  <si>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</si>
  <si>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</si>
  <si>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</si>
  <si>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</si>
  <si>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</si>
  <si>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</si>
  <si>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</si>
  <si>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</si>
  <si>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</si>
  <si>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</si>
  <si>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</si>
  <si>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</si>
  <si>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</si>
  <si>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</si>
  <si>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</si>
  <si>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</si>
  <si>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</si>
  <si>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</si>
  <si>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</si>
  <si>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</si>
  <si>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</si>
  <si>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</si>
  <si>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</si>
  <si>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</si>
  <si>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</si>
  <si>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</si>
  <si>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</si>
  <si>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</si>
  <si>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</si>
  <si>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</si>
  <si>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</si>
  <si>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</si>
  <si>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</si>
  <si>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</si>
  <si>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</si>
  <si>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</si>
  <si>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</si>
  <si>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</si>
  <si>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</si>
  <si>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</si>
  <si>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</si>
  <si>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</si>
  <si>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</si>
  <si>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</si>
  <si>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</si>
  <si>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</si>
  <si>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</si>
  <si>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</si>
  <si>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</si>
  <si>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</si>
  <si>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</si>
  <si>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</si>
  <si>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</si>
  <si>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</si>
  <si>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</si>
  <si>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</si>
  <si>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</si>
  <si>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</si>
  <si>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</si>
  <si>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</si>
  <si>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</si>
  <si>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</si>
  <si>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</si>
  <si>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</si>
  <si>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</si>
  <si>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</si>
  <si>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</si>
  <si>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</si>
  <si>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</si>
  <si>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</si>
  <si>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</si>
  <si>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</si>
  <si>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</si>
  <si>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</si>
  <si>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</si>
  <si>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</si>
  <si>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</si>
  <si>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</si>
  <si>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</si>
  <si>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</si>
  <si>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</si>
  <si>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</si>
  <si>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</si>
  <si>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</si>
  <si>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</si>
  <si>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</si>
  <si>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</si>
  <si>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</si>
  <si>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</si>
  <si>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</si>
  <si>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</si>
  <si>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</si>
  <si>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</si>
  <si>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</si>
  <si>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</si>
  <si>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</si>
  <si>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</si>
  <si>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</si>
  <si>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</si>
  <si>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</si>
  <si>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</si>
  <si>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</si>
  <si>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</si>
  <si>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</si>
  <si>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</si>
  <si>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</si>
  <si>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</si>
  <si>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</si>
  <si>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</si>
  <si>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</si>
  <si>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</si>
  <si>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</si>
  <si>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</si>
  <si>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</si>
  <si>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</si>
  <si>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</si>
  <si>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</si>
  <si>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</si>
  <si>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</si>
  <si>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</si>
  <si>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</si>
  <si>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</si>
  <si>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</si>
  <si>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</si>
  <si>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</si>
  <si>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</si>
  <si>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</si>
  <si>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</si>
  <si>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</si>
  <si>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</si>
  <si>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</si>
  <si>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</si>
  <si>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</si>
  <si>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</si>
  <si>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</si>
  <si>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</si>
  <si>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</si>
  <si>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</si>
  <si>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</si>
  <si>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</si>
  <si>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</si>
  <si>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</si>
  <si>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</si>
  <si>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</si>
  <si>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</si>
  <si>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</si>
  <si>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</si>
  <si>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</si>
  <si>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</si>
  <si>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</si>
  <si>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</si>
  <si>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</si>
  <si>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</si>
  <si>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</si>
  <si>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</si>
  <si>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</si>
  <si>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</si>
  <si>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</si>
  <si>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</si>
  <si>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</si>
  <si>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</si>
  <si>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</si>
  <si>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</si>
  <si>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</si>
  <si>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</si>
  <si>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</si>
  <si>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</si>
  <si>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</si>
  <si>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</si>
  <si>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</si>
  <si>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</si>
  <si>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</si>
  <si>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</si>
  <si>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</si>
  <si>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</si>
  <si>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</si>
  <si>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</si>
  <si>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</si>
  <si>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</si>
  <si>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</si>
  <si>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</si>
  <si>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</si>
  <si>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</si>
  <si>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</si>
  <si>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</si>
  <si>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</si>
  <si>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</si>
  <si>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</si>
  <si>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</si>
  <si>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</si>
  <si>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</si>
  <si>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</si>
  <si>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</si>
  <si>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</si>
  <si>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</si>
  <si>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</si>
  <si>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</si>
  <si>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</si>
  <si>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</si>
  <si>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</si>
  <si>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</si>
  <si>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</si>
  <si>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</si>
  <si>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</si>
  <si>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</si>
  <si>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</si>
  <si>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</si>
  <si>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</si>
  <si>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</si>
  <si>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</si>
  <si>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</si>
  <si>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</si>
  <si>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</si>
  <si>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</si>
  <si>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</si>
  <si>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</si>
  <si>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</si>
  <si>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</si>
  <si>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</si>
  <si>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</si>
  <si>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</si>
  <si>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</si>
  <si>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</si>
  <si>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</si>
  <si>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</si>
  <si>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</si>
  <si>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</si>
  <si>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</si>
  <si>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</si>
  <si>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</si>
  <si>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</si>
  <si>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</si>
  <si>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</si>
  <si>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</si>
  <si>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</si>
  <si>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</si>
  <si>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</si>
  <si>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</si>
  <si>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</si>
  <si>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</si>
  <si>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</si>
  <si>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</si>
  <si>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</si>
  <si>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</si>
  <si>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</si>
  <si>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</si>
  <si>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</si>
  <si>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</si>
  <si>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</si>
  <si>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</si>
  <si>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</si>
  <si>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</si>
  <si>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</si>
  <si>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</si>
  <si>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</si>
  <si>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</si>
  <si>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</si>
  <si>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</si>
  <si>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</si>
  <si>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</si>
  <si>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</si>
  <si>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</si>
  <si>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</si>
  <si>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</si>
  <si>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</si>
  <si>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</si>
  <si>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</si>
  <si>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</si>
  <si>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</si>
  <si>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</si>
  <si>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</si>
  <si>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</si>
  <si>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</si>
  <si>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</si>
  <si>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</si>
  <si>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</si>
  <si>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</si>
  <si>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</si>
  <si>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</si>
  <si>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</si>
  <si>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</si>
  <si>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</si>
  <si>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</si>
  <si>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</si>
  <si>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</si>
  <si>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</si>
  <si>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</si>
  <si>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</si>
  <si>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</si>
  <si>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</si>
  <si>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</si>
  <si>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</si>
  <si>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</si>
  <si>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</si>
  <si>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</si>
  <si>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</si>
  <si>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</si>
  <si>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</si>
  <si>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</si>
  <si>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</si>
  <si>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</si>
  <si>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</si>
  <si>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</si>
  <si>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</si>
  <si>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</si>
  <si>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</si>
  <si>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</si>
  <si>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</si>
  <si>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</si>
  <si>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</si>
  <si>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</si>
  <si>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</si>
  <si>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</si>
  <si>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</si>
  <si>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</si>
  <si>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</si>
  <si>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</si>
  <si>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</si>
  <si>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</si>
  <si>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</si>
  <si>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</si>
  <si>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</si>
  <si>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</si>
  <si>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</si>
  <si>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</si>
  <si>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</si>
  <si>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</si>
  <si>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</si>
  <si>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</si>
  <si>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</si>
  <si>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</si>
  <si>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</si>
  <si>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</si>
  <si>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</si>
  <si>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</si>
  <si>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</si>
  <si>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</si>
  <si>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</si>
  <si>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</si>
  <si>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</si>
  <si>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</si>
  <si>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</si>
  <si>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</si>
  <si>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</si>
  <si>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</si>
  <si>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</si>
  <si>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</si>
  <si>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</si>
  <si>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</si>
  <si>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</si>
  <si>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</si>
  <si>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</si>
  <si>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</si>
  <si>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</si>
  <si>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</si>
  <si>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</si>
  <si>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</si>
  <si>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</si>
  <si>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</si>
  <si>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</si>
  <si>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</si>
  <si>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</si>
  <si>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</si>
  <si>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</si>
  <si>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</si>
  <si>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</si>
  <si>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</si>
  <si>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</si>
  <si>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</si>
  <si>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</si>
  <si>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</si>
  <si>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</si>
  <si>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</si>
  <si>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</si>
  <si>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</si>
  <si>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</si>
  <si>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</si>
  <si>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</si>
  <si>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</si>
  <si>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</si>
  <si>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</si>
  <si>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</si>
  <si>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</si>
  <si>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</si>
  <si>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</si>
  <si>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</si>
  <si>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</si>
  <si>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</si>
  <si>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</si>
  <si>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</si>
  <si>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</si>
  <si>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</si>
  <si>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</si>
  <si>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</si>
  <si>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</si>
  <si>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</si>
  <si>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</si>
  <si>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</si>
  <si>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</si>
  <si>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</si>
  <si>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</si>
  <si>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</si>
  <si>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</si>
  <si>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</si>
  <si>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</si>
  <si>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</si>
  <si>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</si>
  <si>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</si>
  <si>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</si>
  <si>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</si>
  <si>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</si>
  <si>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</si>
  <si>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</si>
  <si>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</si>
  <si>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</si>
  <si>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</si>
  <si>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</si>
  <si>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</si>
  <si>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</si>
  <si>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</si>
  <si>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</si>
  <si>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</si>
  <si>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</si>
  <si>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</si>
  <si>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</si>
  <si>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</si>
  <si>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</si>
  <si>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</si>
  <si>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</si>
  <si>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</si>
  <si>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</si>
  <si>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</si>
  <si>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</si>
  <si>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</si>
  <si>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</si>
  <si>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</si>
  <si>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</si>
  <si>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</si>
  <si>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</si>
  <si>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</si>
  <si>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</si>
  <si>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</si>
  <si>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</si>
  <si>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</si>
  <si>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</si>
  <si>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</si>
  <si>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</si>
  <si>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</si>
  <si>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</si>
  <si>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</si>
  <si>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</si>
  <si>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</si>
  <si>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</si>
  <si>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</si>
  <si>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</si>
  <si>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</si>
  <si>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</si>
  <si>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</si>
  <si>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</si>
  <si>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</si>
  <si>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</si>
  <si>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</si>
  <si>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</si>
  <si>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</si>
  <si>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</si>
  <si>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</si>
  <si>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</si>
  <si>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</si>
  <si>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</si>
  <si>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</si>
  <si>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</si>
  <si>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</si>
  <si>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</si>
  <si>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</si>
  <si>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</si>
  <si>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</si>
  <si>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</si>
  <si>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</si>
  <si>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</si>
  <si>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</si>
  <si>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</si>
  <si>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</si>
  <si>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</si>
  <si>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</si>
  <si>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</si>
  <si>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</si>
  <si>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</si>
  <si>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</si>
  <si>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</si>
  <si>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</si>
  <si>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</si>
  <si>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</si>
  <si>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</si>
  <si>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</si>
  <si>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</si>
  <si>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</si>
  <si>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</si>
  <si>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</si>
  <si>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</si>
  <si>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</si>
  <si>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</si>
  <si>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</si>
  <si>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</si>
  <si>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</si>
  <si>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</si>
  <si>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</si>
  <si>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</si>
  <si>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</si>
  <si>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</si>
  <si>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</si>
  <si>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</si>
  <si>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</si>
  <si>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</si>
  <si>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</si>
  <si>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</si>
  <si>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</si>
  <si>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</si>
  <si>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</si>
  <si>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</si>
  <si>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</si>
  <si>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</si>
  <si>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</si>
  <si>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</si>
  <si>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</si>
  <si>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</si>
  <si>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</si>
  <si>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</si>
  <si>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</si>
  <si>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</si>
  <si>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</si>
  <si>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</si>
  <si>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</si>
  <si>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</si>
  <si>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</si>
  <si>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</si>
  <si>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</si>
  <si>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</si>
  <si>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</si>
  <si>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</si>
  <si>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</si>
  <si>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</si>
  <si>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</si>
  <si>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</si>
  <si>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</si>
  <si>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</si>
  <si>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</si>
  <si>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</si>
  <si>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</si>
  <si>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</si>
  <si>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</si>
  <si>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</si>
  <si>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</si>
  <si>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</si>
  <si>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</si>
  <si>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</si>
  <si>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</si>
  <si>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</si>
  <si>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</si>
  <si>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</si>
  <si>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</si>
  <si>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</si>
  <si>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</si>
  <si>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</si>
  <si>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</si>
  <si>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</si>
  <si>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</si>
  <si>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</si>
  <si>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</si>
  <si>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</si>
  <si>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</si>
  <si>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</si>
  <si>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</si>
  <si>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</si>
  <si>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</si>
  <si>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</si>
  <si>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</si>
  <si>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</si>
  <si>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</si>
  <si>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</si>
  <si>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</si>
  <si>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</si>
  <si>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</si>
  <si>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</si>
  <si>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</si>
  <si>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</si>
  <si>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</si>
  <si>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</si>
  <si>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</si>
  <si>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</si>
  <si>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</si>
  <si>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</si>
  <si>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</si>
  <si>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</si>
  <si>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</si>
  <si>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</si>
  <si>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</si>
  <si>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</si>
  <si>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</si>
  <si>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</si>
  <si>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</si>
  <si>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</si>
  <si>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</si>
  <si>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</si>
  <si>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</si>
  <si>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</si>
  <si>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</si>
  <si>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</si>
  <si>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</si>
  <si>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</si>
  <si>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</si>
  <si>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</si>
  <si>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</si>
  <si>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</si>
  <si>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</si>
  <si>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</si>
  <si>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</si>
  <si>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</si>
  <si>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</si>
  <si>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</si>
  <si>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</si>
  <si>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</si>
  <si>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</si>
  <si>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</si>
  <si>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</si>
  <si>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</si>
  <si>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</si>
  <si>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</si>
  <si>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</si>
  <si>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</si>
  <si>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</si>
  <si>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</si>
  <si>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</si>
  <si>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</si>
  <si>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</si>
  <si>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</si>
  <si>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</si>
  <si>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</si>
  <si>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</si>
  <si>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</si>
  <si>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</si>
  <si>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</si>
  <si>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</si>
  <si>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</si>
  <si>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</si>
  <si>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</si>
  <si>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</si>
  <si>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</si>
  <si>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</si>
  <si>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</si>
  <si>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</si>
  <si>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</si>
  <si>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</si>
  <si>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</si>
  <si>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</si>
  <si>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</si>
  <si>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</si>
  <si>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</si>
  <si>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</si>
  <si>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</si>
  <si>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</si>
  <si>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</si>
  <si>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</si>
  <si>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</si>
  <si>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</si>
  <si>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</si>
  <si>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</si>
  <si>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</si>
  <si>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</si>
  <si>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</si>
  <si>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</si>
  <si>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</si>
  <si>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</si>
  <si>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</si>
  <si>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</si>
  <si>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</si>
  <si>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</si>
  <si>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</si>
  <si>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</si>
  <si>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</si>
  <si>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</si>
  <si>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</si>
  <si>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</si>
  <si>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</si>
  <si>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</si>
  <si>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</si>
  <si>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</si>
  <si>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</si>
  <si>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</si>
  <si>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</si>
  <si>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</si>
  <si>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</si>
  <si>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</si>
  <si>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</si>
  <si>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</si>
  <si>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</si>
  <si>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</si>
  <si>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</si>
  <si>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</si>
  <si>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</si>
  <si>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</si>
  <si>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</si>
  <si>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</si>
  <si>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</si>
  <si>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</si>
  <si>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</si>
  <si>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</si>
  <si>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</si>
  <si>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</si>
  <si>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</si>
  <si>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</si>
  <si>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</si>
  <si>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</si>
  <si>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</si>
  <si>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</si>
  <si>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</si>
  <si>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</si>
  <si>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</si>
  <si>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</si>
  <si>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</si>
  <si>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</si>
  <si>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</si>
  <si>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</si>
  <si>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</si>
  <si>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</si>
  <si>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</si>
  <si>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</si>
  <si>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</si>
  <si>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</si>
  <si>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</si>
  <si>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</si>
  <si>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</si>
  <si>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</si>
  <si>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</si>
  <si>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</si>
  <si>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</si>
  <si>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</si>
  <si>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</si>
  <si>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</si>
  <si>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</si>
  <si>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</si>
  <si>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</si>
  <si>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</si>
  <si>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</si>
  <si>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</si>
  <si>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</si>
  <si>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</si>
  <si>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</si>
  <si>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</si>
  <si>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</si>
  <si>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</si>
  <si>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</si>
  <si>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</si>
  <si>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</si>
  <si>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</si>
  <si>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</si>
  <si>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</si>
  <si>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</si>
  <si>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</si>
  <si>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</si>
  <si>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</si>
  <si>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</si>
  <si>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</si>
  <si>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</si>
  <si>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</si>
  <si>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</si>
  <si>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</si>
  <si>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</si>
  <si>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</si>
  <si>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</si>
  <si>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</si>
  <si>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</si>
  <si>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</si>
  <si>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</si>
  <si>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</si>
  <si>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</si>
  <si>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</si>
  <si>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</si>
  <si>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</si>
  <si>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</si>
  <si>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</si>
  <si>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</si>
  <si>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</si>
  <si>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</si>
  <si>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</si>
  <si>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</si>
  <si>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</si>
  <si>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</si>
  <si>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</si>
  <si>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</si>
  <si>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</si>
  <si>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</si>
  <si>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</si>
  <si>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</si>
  <si>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</si>
  <si>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</si>
  <si>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</si>
  <si>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</si>
  <si>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</si>
  <si>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</si>
  <si>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</si>
  <si>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</si>
  <si>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</si>
  <si>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</si>
  <si>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</si>
  <si>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</si>
  <si>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</si>
  <si>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</si>
  <si>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</si>
  <si>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</si>
  <si>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</si>
  <si>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</si>
  <si>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</si>
  <si>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</si>
  <si>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</si>
  <si>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</si>
  <si>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</si>
  <si>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</si>
  <si>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</si>
  <si>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</si>
  <si>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</si>
  <si>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</si>
  <si>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</si>
  <si>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</si>
  <si>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</si>
  <si>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</si>
  <si>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</si>
  <si>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</si>
  <si>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</si>
  <si>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</si>
  <si>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</si>
  <si>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</si>
  <si>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</si>
  <si>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</si>
  <si>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</si>
  <si>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</si>
  <si>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</si>
  <si>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</si>
  <si>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</si>
  <si>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</si>
  <si>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</si>
  <si>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</si>
  <si>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</si>
  <si>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</si>
  <si>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</si>
  <si>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</si>
  <si>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</si>
  <si>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</si>
  <si>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</si>
  <si>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</si>
  <si>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</si>
  <si>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</si>
  <si>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</si>
  <si>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</si>
  <si>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</si>
  <si>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</si>
  <si>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</si>
  <si>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</si>
  <si>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</si>
  <si>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</si>
  <si>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</si>
  <si>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</si>
  <si>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</si>
  <si>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</si>
  <si>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</si>
  <si>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</si>
  <si>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</si>
  <si>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</si>
  <si>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</si>
  <si>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</si>
  <si>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</si>
  <si>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</si>
  <si>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</si>
  <si>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</si>
  <si>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</si>
  <si>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</si>
  <si>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</si>
  <si>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</si>
  <si>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</si>
  <si>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</si>
  <si>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</si>
  <si>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</si>
  <si>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</si>
  <si>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</si>
  <si>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</si>
  <si>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</si>
  <si>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</si>
  <si>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</si>
  <si>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</si>
  <si>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</si>
  <si>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</si>
  <si>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</si>
  <si>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</si>
  <si>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</si>
  <si>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</si>
  <si>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</si>
  <si>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</si>
  <si>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</si>
  <si>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</si>
  <si>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</si>
  <si>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</si>
  <si>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</si>
  <si>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</si>
  <si>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</si>
  <si>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</si>
  <si>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</si>
  <si>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</si>
  <si>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</si>
  <si>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</si>
  <si>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</si>
  <si>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</si>
  <si>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</si>
  <si>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</si>
  <si>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</si>
  <si>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</si>
  <si>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</si>
  <si>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</si>
  <si>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</si>
  <si>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</si>
  <si>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</si>
  <si>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</si>
  <si>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</si>
  <si>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</si>
  <si>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</si>
  <si>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</si>
  <si>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</si>
  <si>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</si>
  <si>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</si>
  <si>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</si>
  <si>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</si>
  <si>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</si>
  <si>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</si>
  <si>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</si>
  <si>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</si>
  <si>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</si>
  <si>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</si>
  <si>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</si>
  <si>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</si>
  <si>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</si>
  <si>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</si>
  <si>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</si>
  <si>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</si>
  <si>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</si>
  <si>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</si>
  <si>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</si>
  <si>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</si>
  <si>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</si>
  <si>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</si>
  <si>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</si>
  <si>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</si>
  <si>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</si>
  <si>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</si>
  <si>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</si>
  <si>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</si>
  <si>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</si>
  <si>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</si>
  <si>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</si>
  <si>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</si>
  <si>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</si>
  <si>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</si>
  <si>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</si>
  <si>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</si>
  <si>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</si>
  <si>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</si>
  <si>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</si>
  <si>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</si>
  <si>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</si>
  <si>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</si>
  <si>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</si>
  <si>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</si>
  <si>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</si>
  <si>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</si>
  <si>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</si>
  <si>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</si>
  <si>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</si>
  <si>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</si>
  <si>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</si>
  <si>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</si>
  <si>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</si>
  <si>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</si>
  <si>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</si>
  <si>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</si>
  <si>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</si>
  <si>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</si>
  <si>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</si>
  <si>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</si>
  <si>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</si>
  <si>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</si>
  <si>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</si>
  <si>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</si>
  <si>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</si>
  <si>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</si>
  <si>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</si>
  <si>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</si>
  <si>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</si>
  <si>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</si>
  <si>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</si>
  <si>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</si>
  <si>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</si>
  <si>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</si>
  <si>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</si>
  <si>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</si>
  <si>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</si>
  <si>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</si>
  <si>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</si>
  <si>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</si>
  <si>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</si>
  <si>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</si>
  <si>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</si>
  <si>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</si>
  <si>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</si>
  <si>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</si>
  <si>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</si>
  <si>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</si>
  <si>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</si>
  <si>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</si>
  <si>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</si>
  <si>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</si>
  <si>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</si>
  <si>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</si>
  <si>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</si>
  <si>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</si>
  <si>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</si>
  <si>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</si>
  <si>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</si>
  <si>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</si>
  <si>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</si>
  <si>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</si>
  <si>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</si>
  <si>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</si>
  <si>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</si>
  <si>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</si>
  <si>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</si>
  <si>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</si>
  <si>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</si>
  <si>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</si>
  <si>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</si>
  <si>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</si>
  <si>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</si>
  <si>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</si>
  <si>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</si>
  <si>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</si>
  <si>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</si>
  <si>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</si>
  <si>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</si>
  <si>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</si>
  <si>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</si>
  <si>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</si>
  <si>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</si>
  <si>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</si>
  <si>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</si>
  <si>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</si>
  <si>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</si>
  <si>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</si>
  <si>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</si>
  <si>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</si>
  <si>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</si>
  <si>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</si>
  <si>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</si>
  <si>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</si>
  <si>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</si>
  <si>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</si>
  <si>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</si>
  <si>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</si>
  <si>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</si>
  <si>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</si>
  <si>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</si>
  <si>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</si>
  <si>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</si>
  <si>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</si>
  <si>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</si>
  <si>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</si>
  <si>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</si>
  <si>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</si>
  <si>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</si>
  <si>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</si>
  <si>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</si>
  <si>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</si>
  <si>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</si>
  <si>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</si>
  <si>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</si>
  <si>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</si>
  <si>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</si>
  <si>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</si>
  <si>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</si>
  <si>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</si>
  <si>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</si>
  <si>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</si>
  <si>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</si>
  <si>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</si>
  <si>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</si>
  <si>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</si>
  <si>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</si>
  <si>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</si>
  <si>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</si>
  <si>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</si>
  <si>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</si>
  <si>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</si>
  <si>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</si>
  <si>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</si>
  <si>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</si>
  <si>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</si>
  <si>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</si>
  <si>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</si>
  <si>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</si>
  <si>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</si>
  <si>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</si>
  <si>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</si>
  <si>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</si>
  <si>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</si>
  <si>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</si>
  <si>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</si>
  <si>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</si>
  <si>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</si>
  <si>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</si>
  <si>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</si>
  <si>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</si>
  <si>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</si>
  <si>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</si>
  <si>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</si>
  <si>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</si>
  <si>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</si>
  <si>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</si>
  <si>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</si>
  <si>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</si>
  <si>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</si>
  <si>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</si>
  <si>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</si>
  <si>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</si>
  <si>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</si>
  <si>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</si>
  <si>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</si>
  <si>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</si>
  <si>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</si>
  <si>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</si>
  <si>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</si>
  <si>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</si>
  <si>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</si>
  <si>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</si>
  <si>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</si>
  <si>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</si>
  <si>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</si>
  <si>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</si>
  <si>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</si>
  <si>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</si>
  <si>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</si>
  <si>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</si>
  <si>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</si>
  <si>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</si>
  <si>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</si>
  <si>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</si>
  <si>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</si>
  <si>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</si>
  <si>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</si>
  <si>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</si>
  <si>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</si>
  <si>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</si>
  <si>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</si>
  <si>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</si>
  <si>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</si>
  <si>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</si>
  <si>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</si>
  <si>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</si>
  <si>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</si>
  <si>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</si>
  <si>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</si>
  <si>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</si>
  <si>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</si>
  <si>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</si>
  <si>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</si>
  <si>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</si>
  <si>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</si>
  <si>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</si>
  <si>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</si>
  <si>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</si>
  <si>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</si>
  <si>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</si>
  <si>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</si>
  <si>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</si>
  <si>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</si>
  <si>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</si>
  <si>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</si>
  <si>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</si>
  <si>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</si>
  <si>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</si>
  <si>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</si>
  <si>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</si>
  <si>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</si>
  <si>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</si>
  <si>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</si>
  <si>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</si>
  <si>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</si>
  <si>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</si>
  <si>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</si>
  <si>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</si>
  <si>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</si>
  <si>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</si>
  <si>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</si>
  <si>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</si>
  <si>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</si>
  <si>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</si>
  <si>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</si>
  <si>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</si>
  <si>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</si>
  <si>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</si>
  <si>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</si>
  <si>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</si>
  <si>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</si>
  <si>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</si>
  <si>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</si>
  <si>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</si>
  <si>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</si>
  <si>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</si>
  <si>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</si>
  <si>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</si>
  <si>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</si>
  <si>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</si>
  <si>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</si>
  <si>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</si>
  <si>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</si>
  <si>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</si>
  <si>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</si>
  <si>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</si>
  <si>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</si>
  <si>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</si>
  <si>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</si>
  <si>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</si>
  <si>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</si>
  <si>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</si>
  <si>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</si>
  <si>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</si>
  <si>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</si>
  <si>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</si>
  <si>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</si>
  <si>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</si>
  <si>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</si>
  <si>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</si>
  <si>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</si>
  <si>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</si>
  <si>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</si>
  <si>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</si>
  <si>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</si>
  <si>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</si>
  <si>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</si>
  <si>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</si>
  <si>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</si>
  <si>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</si>
  <si>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</si>
  <si>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</si>
  <si>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</si>
  <si>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</si>
  <si>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</si>
  <si>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</si>
  <si>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</si>
  <si>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</si>
  <si>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</si>
  <si>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</si>
  <si>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</si>
  <si>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</si>
  <si>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</si>
  <si>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</si>
  <si>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</si>
  <si>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</si>
  <si>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</si>
  <si>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</si>
  <si>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</si>
  <si>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</si>
  <si>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</si>
  <si>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</si>
  <si>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</si>
  <si>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</si>
  <si>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</si>
  <si>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</si>
  <si>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</si>
  <si>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</si>
  <si>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</si>
  <si>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</si>
  <si>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</si>
  <si>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</si>
  <si>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</si>
  <si>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</si>
  <si>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</si>
  <si>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</si>
  <si>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</si>
  <si>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</si>
  <si>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</si>
  <si>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</si>
  <si>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</si>
  <si>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</si>
  <si>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</si>
  <si>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</si>
  <si>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</si>
  <si>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</si>
  <si>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</si>
  <si>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</si>
  <si>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</si>
  <si>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</si>
  <si>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</si>
  <si>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</si>
  <si>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</si>
  <si>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</si>
  <si>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</si>
  <si>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</si>
  <si>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</si>
  <si>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</si>
  <si>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</si>
  <si>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</si>
  <si>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</si>
  <si>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</si>
  <si>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</si>
  <si>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</si>
  <si>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</si>
  <si>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</si>
  <si>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</si>
  <si>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</si>
  <si>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</si>
  <si>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</si>
  <si>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</si>
  <si>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</si>
  <si>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</si>
  <si>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</si>
  <si>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</si>
  <si>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</si>
  <si>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</si>
  <si>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</si>
  <si>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</si>
  <si>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</si>
  <si>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</si>
  <si>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</si>
  <si>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</si>
  <si>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</si>
  <si>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</si>
  <si>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</si>
  <si>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</si>
  <si>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</si>
  <si>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</si>
  <si>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</si>
  <si>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</si>
  <si>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</si>
  <si>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</si>
  <si>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</si>
  <si>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</si>
  <si>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</si>
  <si>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</si>
  <si>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</si>
  <si>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</si>
  <si>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</si>
  <si>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</si>
  <si>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</si>
  <si>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</si>
  <si>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</si>
  <si>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</si>
  <si>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</si>
  <si>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</si>
  <si>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</si>
  <si>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</si>
  <si>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</si>
  <si>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</si>
  <si>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</si>
  <si>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</si>
  <si>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</si>
  <si>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</si>
  <si>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</si>
  <si>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</si>
  <si>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</si>
  <si>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</si>
  <si>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</si>
  <si>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</si>
  <si>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</si>
  <si>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</si>
  <si>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</si>
  <si>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</si>
  <si>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</si>
  <si>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</si>
  <si>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</si>
  <si>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</si>
  <si>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</si>
  <si>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</si>
  <si>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</si>
  <si>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</si>
  <si>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</si>
  <si>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</si>
  <si>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</si>
  <si>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</si>
  <si>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</si>
  <si>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</si>
  <si>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</si>
  <si>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</si>
  <si>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</si>
  <si>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</si>
  <si>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</si>
  <si>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</si>
  <si>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</si>
  <si>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</si>
  <si>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</si>
  <si>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</si>
  <si>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</si>
  <si>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</si>
  <si>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</si>
  <si>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</si>
  <si>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</si>
  <si>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</si>
  <si>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</si>
  <si>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</si>
  <si>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</si>
  <si>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</si>
  <si>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</si>
  <si>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</si>
  <si>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</si>
  <si>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</si>
  <si>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</si>
  <si>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</si>
  <si>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</si>
  <si>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</si>
  <si>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</si>
  <si>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</si>
  <si>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</si>
  <si>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</si>
  <si>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</si>
  <si>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</si>
  <si>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</si>
  <si>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</si>
  <si>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</si>
  <si>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</si>
  <si>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</si>
  <si>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</si>
  <si>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</si>
  <si>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</si>
  <si>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</si>
  <si>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</si>
  <si>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</si>
  <si>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</si>
  <si>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</si>
  <si>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</si>
  <si>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</si>
  <si>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</si>
  <si>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</si>
  <si>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</si>
  <si>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</si>
  <si>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</si>
  <si>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</si>
  <si>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</si>
  <si>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</si>
  <si>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</si>
  <si>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</si>
  <si>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</si>
  <si>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</si>
  <si>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</si>
  <si>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</si>
  <si>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</si>
  <si>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</si>
  <si>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</si>
  <si>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</si>
  <si>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</si>
  <si>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</si>
  <si>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</si>
  <si>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</si>
  <si>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</si>
  <si>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</si>
  <si>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</si>
  <si>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</si>
  <si>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</si>
  <si>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</si>
  <si>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</si>
  <si>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</si>
  <si>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</si>
  <si>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</si>
  <si>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</si>
  <si>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</si>
  <si>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</si>
  <si>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</si>
  <si>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</si>
  <si>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</si>
  <si>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</si>
  <si>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</si>
  <si>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</si>
  <si>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</si>
  <si>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</si>
  <si>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</si>
  <si>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</si>
  <si>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</si>
  <si>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</si>
  <si>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</si>
  <si>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</si>
  <si>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</si>
  <si>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</si>
  <si>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</si>
  <si>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</si>
  <si>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</si>
  <si>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</si>
  <si>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</si>
  <si>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</si>
  <si>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</si>
  <si>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</si>
  <si>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</si>
  <si>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</si>
  <si>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</si>
  <si>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</si>
  <si>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</si>
  <si>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</si>
  <si>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</si>
  <si>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</si>
  <si>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</si>
  <si>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</si>
  <si>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</si>
  <si>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</si>
  <si>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</si>
  <si>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</si>
  <si>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</si>
  <si>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</si>
  <si>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</si>
  <si>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</si>
  <si>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</si>
  <si>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</si>
  <si>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</si>
  <si>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</si>
  <si>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</si>
  <si>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</si>
  <si>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</si>
  <si>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</si>
  <si>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</si>
  <si>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</si>
  <si>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</si>
  <si>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</si>
  <si>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</si>
  <si>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</si>
  <si>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</si>
  <si>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</si>
  <si>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</si>
  <si>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</si>
  <si>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</si>
  <si>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</si>
  <si>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</si>
  <si>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</si>
  <si>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</si>
  <si>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</si>
  <si>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</si>
  <si>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</si>
  <si>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</si>
  <si>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</si>
  <si>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</si>
  <si>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</si>
  <si>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</si>
  <si>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</si>
  <si>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</si>
  <si>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</si>
  <si>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</si>
  <si>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</si>
  <si>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</si>
  <si>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</si>
  <si>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</si>
  <si>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</si>
  <si>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</si>
  <si>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</si>
  <si>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</si>
  <si>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</si>
  <si>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</si>
  <si>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</si>
  <si>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</si>
  <si>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</si>
  <si>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</si>
  <si>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</si>
  <si>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</si>
  <si>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</si>
  <si>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</si>
  <si>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</si>
  <si>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</si>
  <si>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</si>
  <si>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</si>
  <si>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</si>
  <si>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</si>
  <si>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</si>
  <si>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</si>
  <si>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</si>
  <si>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</si>
  <si>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</si>
  <si>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</si>
  <si>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</si>
  <si>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</si>
  <si>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</si>
  <si>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</si>
  <si>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</si>
  <si>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</si>
  <si>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</si>
  <si>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</si>
  <si>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</si>
  <si>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</si>
  <si>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</si>
  <si>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</si>
  <si>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</si>
  <si>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</si>
  <si>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</si>
  <si>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</si>
  <si>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</si>
  <si>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</si>
  <si>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</si>
  <si>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</si>
  <si>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</si>
  <si>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</si>
  <si>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</si>
  <si>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</si>
  <si>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</si>
  <si>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</si>
  <si>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</si>
  <si>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</si>
  <si>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</si>
  <si>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</si>
  <si>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</si>
  <si>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</si>
  <si>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</si>
  <si>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</si>
  <si>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</si>
  <si>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</si>
  <si>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</si>
  <si>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</si>
  <si>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</si>
  <si>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</si>
  <si>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</si>
  <si>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</si>
  <si>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</si>
  <si>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</si>
  <si>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</si>
  <si>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</si>
  <si>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</si>
  <si>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</si>
  <si>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</si>
  <si>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</si>
  <si>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</si>
  <si>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</si>
  <si>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</si>
  <si>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</si>
  <si>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</si>
  <si>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</si>
  <si>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</si>
  <si>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</si>
  <si>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</si>
  <si>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</si>
  <si>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</si>
  <si>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</si>
  <si>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</si>
  <si>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</si>
  <si>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</si>
  <si>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</si>
  <si>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</si>
  <si>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</si>
  <si>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</si>
  <si>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</si>
  <si>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</si>
  <si>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</si>
  <si>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</si>
  <si>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</si>
  <si>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</si>
  <si>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</si>
  <si>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</si>
  <si>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</si>
  <si>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</si>
  <si>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</si>
  <si>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</si>
  <si>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</si>
  <si>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</si>
  <si>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</si>
  <si>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</si>
  <si>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</si>
  <si>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</si>
  <si>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</si>
  <si>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</si>
  <si>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</si>
  <si>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</si>
  <si>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</si>
  <si>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</si>
  <si>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</si>
  <si>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</si>
  <si>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</si>
  <si>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</si>
  <si>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</si>
  <si>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</si>
  <si>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</si>
  <si>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</si>
  <si>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</si>
  <si>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</si>
  <si>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</si>
  <si>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</si>
  <si>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</si>
  <si>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</si>
  <si>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</si>
  <si>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</si>
  <si>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</si>
  <si>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</si>
  <si>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</si>
  <si>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</si>
  <si>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</si>
  <si>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</si>
  <si>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</si>
  <si>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</si>
  <si>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</si>
  <si>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</si>
  <si>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</si>
  <si>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</si>
  <si>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</si>
  <si>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</si>
  <si>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</si>
  <si>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</si>
  <si>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</si>
  <si>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</si>
  <si>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</si>
  <si>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</si>
  <si>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</si>
  <si>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</si>
  <si>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</si>
  <si>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</si>
  <si>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</si>
  <si>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</si>
  <si>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</si>
  <si>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</si>
  <si>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</si>
  <si>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</si>
  <si>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</si>
  <si>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</si>
  <si>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</si>
  <si>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</si>
  <si>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</si>
  <si>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</si>
  <si>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</si>
  <si>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</si>
  <si>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</si>
  <si>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</si>
  <si>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</si>
  <si>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</si>
  <si>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</si>
  <si>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</si>
  <si>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</si>
  <si>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</si>
  <si>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</si>
  <si>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</si>
  <si>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</si>
  <si>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</si>
  <si>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</si>
  <si>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</si>
  <si>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</si>
  <si>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</si>
  <si>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</si>
  <si>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</si>
  <si>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</si>
  <si>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</si>
  <si>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</si>
  <si>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</si>
  <si>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</si>
  <si>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</si>
  <si>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</si>
  <si>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</si>
  <si>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</si>
  <si>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</si>
  <si>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</si>
  <si>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</si>
  <si>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</si>
  <si>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</si>
  <si>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</si>
  <si>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</si>
  <si>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</si>
  <si>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</si>
  <si>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</si>
  <si>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</si>
  <si>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</si>
  <si>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</si>
  <si>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</si>
  <si>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</si>
  <si>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</si>
  <si>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</si>
  <si>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</si>
  <si>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</si>
  <si>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</si>
  <si>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</si>
  <si>
    <t>岡山県知事</t>
    <rPh sb="0" eb="2">
      <t>オカヤマ</t>
    </rPh>
    <rPh sb="2" eb="5">
      <t>ケンチジ</t>
    </rPh>
    <phoneticPr fontId="45"/>
  </si>
  <si>
    <t>住宅「販売」</t>
  </si>
  <si>
    <t>共同住宅「販売」</t>
  </si>
  <si>
    <t>所有権</t>
  </si>
  <si>
    <t>000-0000</t>
    <phoneticPr fontId="8"/>
  </si>
  <si>
    <t>○○町○丁目○</t>
    <rPh sb="2" eb="3">
      <t>チョウ</t>
    </rPh>
    <rPh sb="4" eb="6">
      <t>チョウメ</t>
    </rPh>
    <phoneticPr fontId="8"/>
  </si>
  <si>
    <t>△△株式会社</t>
    <rPh sb="2" eb="4">
      <t>カブシキ</t>
    </rPh>
    <rPh sb="4" eb="6">
      <t>カイシャ</t>
    </rPh>
    <phoneticPr fontId="8"/>
  </si>
  <si>
    <t>代表取締役　岡山　一郎</t>
    <rPh sb="0" eb="2">
      <t>ダイヒョウ</t>
    </rPh>
    <rPh sb="2" eb="5">
      <t>トリシマリヤク</t>
    </rPh>
    <rPh sb="6" eb="8">
      <t>オカヤマ</t>
    </rPh>
    <rPh sb="9" eb="11">
      <t>イチロウ</t>
    </rPh>
    <phoneticPr fontId="8"/>
  </si>
  <si>
    <t>総務課　岡山　太郎</t>
    <rPh sb="0" eb="3">
      <t>ソウムカ</t>
    </rPh>
    <rPh sb="4" eb="6">
      <t>オカヤマ</t>
    </rPh>
    <rPh sb="7" eb="9">
      <t>タロウ</t>
    </rPh>
    <phoneticPr fontId="8"/>
  </si>
  <si>
    <t>000-000-0000</t>
    <phoneticPr fontId="8"/>
  </si>
  <si>
    <t>abcd@efg.co.jp</t>
    <phoneticPr fontId="8"/>
  </si>
  <si>
    <t>○○町○丁目</t>
    <rPh sb="2" eb="3">
      <t>チョウ</t>
    </rPh>
    <rPh sb="4" eb="6">
      <t>チョウメ</t>
    </rPh>
    <phoneticPr fontId="8"/>
  </si>
  <si>
    <t>岡山　花子</t>
    <rPh sb="3" eb="5">
      <t>ハナコ</t>
    </rPh>
    <phoneticPr fontId="8"/>
  </si>
  <si>
    <t>一筆ごとに届出</t>
  </si>
  <si>
    <t>○○</t>
    <phoneticPr fontId="8"/>
  </si>
  <si>
    <t>宅地</t>
  </si>
  <si>
    <t>準工業地域</t>
  </si>
  <si>
    <t>工場</t>
    <rPh sb="0" eb="2">
      <t>コウジョウ</t>
    </rPh>
    <phoneticPr fontId="8"/>
  </si>
  <si>
    <t>協議中</t>
    <rPh sb="0" eb="3">
      <t>キョウギチュウ</t>
    </rPh>
    <phoneticPr fontId="8"/>
  </si>
  <si>
    <t>鉄筋コンクリート３階　4,300㎡
築後20年</t>
    <rPh sb="0" eb="2">
      <t>テッキン</t>
    </rPh>
    <rPh sb="9" eb="10">
      <t>カイ</t>
    </rPh>
    <rPh sb="18" eb="19">
      <t>チク</t>
    </rPh>
    <rPh sb="19" eb="20">
      <t>ゴ</t>
    </rPh>
    <rPh sb="22" eb="23">
      <t>ネン</t>
    </rPh>
    <phoneticPr fontId="8"/>
  </si>
  <si>
    <t>譲受人</t>
    <rPh sb="0" eb="3">
      <t>ユズリウケニン</t>
    </rPh>
    <phoneticPr fontId="8"/>
  </si>
  <si>
    <t>中高層共同住宅　３棟延面積50,000㎡
予定戸数　　　　 500戸（１戸平均100㎡）
附帯施設　幼稚園、分譲商店舗、児童公園</t>
    <rPh sb="0" eb="3">
      <t>チュウコウソウ</t>
    </rPh>
    <rPh sb="3" eb="5">
      <t>キョウドウ</t>
    </rPh>
    <rPh sb="5" eb="7">
      <t>ジュウタク</t>
    </rPh>
    <rPh sb="9" eb="10">
      <t>トウ</t>
    </rPh>
    <rPh sb="10" eb="11">
      <t>ノベ</t>
    </rPh>
    <rPh sb="11" eb="13">
      <t>メンセキ</t>
    </rPh>
    <rPh sb="21" eb="23">
      <t>ヨテイ</t>
    </rPh>
    <rPh sb="23" eb="25">
      <t>コスウ</t>
    </rPh>
    <rPh sb="33" eb="34">
      <t>コ</t>
    </rPh>
    <rPh sb="36" eb="37">
      <t>コ</t>
    </rPh>
    <rPh sb="37" eb="39">
      <t>ヘイキン</t>
    </rPh>
    <rPh sb="45" eb="47">
      <t>フタイ</t>
    </rPh>
    <rPh sb="47" eb="49">
      <t>シセツ</t>
    </rPh>
    <rPh sb="50" eb="53">
      <t>ヨウチエン</t>
    </rPh>
    <rPh sb="54" eb="56">
      <t>ブンジョウ</t>
    </rPh>
    <rPh sb="56" eb="57">
      <t>ショウ</t>
    </rPh>
    <rPh sb="57" eb="59">
      <t>テンポ</t>
    </rPh>
    <rPh sb="60" eb="62">
      <t>ジドウ</t>
    </rPh>
    <rPh sb="62" eb="64">
      <t>コウエン</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</si>
  <si>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</si>
  <si>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土地売買等届出書（記載例）</t>
    <rPh sb="0" eb="2">
      <t>トチ</t>
    </rPh>
    <rPh sb="2" eb="5">
      <t>バイバイナド</t>
    </rPh>
    <rPh sb="5" eb="8">
      <t>トドケデショ</t>
    </rPh>
    <rPh sb="9" eb="11">
      <t>キサイ</t>
    </rPh>
    <rPh sb="11" eb="12">
      <t>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</si>
</sst>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4">
      <c r="B11" s="28" t="s">
        <v>9087</v>
      </c>
      <c r="C11" s="42"/>
    </row>
    <row r="12" spans="1:7" ht="19.5">
      <c r="B12" s="23" t="s">
        <v>9089</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5">
      <c r="B20" s="23" t="s">
        <v>9088</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6.25">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5">
      <c r="B38" s="23" t="s">
        <v>8994</v>
      </c>
    </row>
    <row r="39" spans="2:7" ht="19.5">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G6" sqref="G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45786</v>
      </c>
      <c r="I6" s="222" t="s">
        <v>8932</v>
      </c>
      <c r="J6" s="351" t="s">
        <v>9017</v>
      </c>
    </row>
    <row r="7" spans="1:10" ht="33" customHeight="1" thickBot="1">
      <c r="C7" s="223" t="s">
        <v>8037</v>
      </c>
      <c r="D7" s="473" t="s">
        <v>184</v>
      </c>
      <c r="E7" s="474"/>
      <c r="F7" s="475"/>
      <c r="G7" s="304" t="str">
        <f>IF(ISBLANK(H7),"必須","入力済")</f>
        <v>入力済</v>
      </c>
      <c r="H7" s="88">
        <v>45784</v>
      </c>
      <c r="I7" s="224" t="s">
        <v>8932</v>
      </c>
      <c r="J7" s="352" t="s">
        <v>9018</v>
      </c>
    </row>
    <row r="8" spans="1:10" ht="33" customHeight="1">
      <c r="C8" s="225" t="s">
        <v>8038</v>
      </c>
      <c r="D8" s="463" t="s">
        <v>8559</v>
      </c>
      <c r="E8" s="465" t="s">
        <v>8594</v>
      </c>
      <c r="F8" s="466"/>
      <c r="G8" s="304" t="str">
        <f>IF(ISBLANK(H8),"必須","入力済")</f>
        <v>入力済</v>
      </c>
      <c r="H8" s="63" t="s">
        <v>11112</v>
      </c>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入力済</v>
      </c>
      <c r="H10" s="62" t="s">
        <v>8056</v>
      </c>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11113</v>
      </c>
      <c r="I14" s="231" t="s">
        <v>8786</v>
      </c>
      <c r="J14" s="356" t="s">
        <v>9019</v>
      </c>
    </row>
    <row r="15" spans="1:10" ht="33" customHeight="1">
      <c r="C15" s="232" t="s">
        <v>8037</v>
      </c>
      <c r="D15" s="469"/>
      <c r="E15" s="448" t="s">
        <v>188</v>
      </c>
      <c r="F15" s="449"/>
      <c r="G15" s="307" t="str">
        <f>IF(ISBLANK(H15),"必須","入力済")</f>
        <v>入力済</v>
      </c>
      <c r="H15" s="56" t="s">
        <v>273</v>
      </c>
      <c r="I15" s="233" t="s">
        <v>8624</v>
      </c>
      <c r="J15" s="357" t="s">
        <v>8627</v>
      </c>
    </row>
    <row r="16" spans="1:10" ht="33" customHeight="1">
      <c r="C16" s="227" t="s">
        <v>8038</v>
      </c>
      <c r="D16" s="469"/>
      <c r="E16" s="448" t="s">
        <v>187</v>
      </c>
      <c r="F16" s="449"/>
      <c r="G16" s="307" t="str">
        <f>IF(ISBLANK(H16),"必須","入力済")</f>
        <v>入力済</v>
      </c>
      <c r="H16" s="56" t="s">
        <v>5499</v>
      </c>
      <c r="I16" s="233" t="s">
        <v>8624</v>
      </c>
      <c r="J16" s="357" t="s">
        <v>8628</v>
      </c>
    </row>
    <row r="17" spans="3:10" ht="33">
      <c r="C17" s="227" t="s">
        <v>8039</v>
      </c>
      <c r="D17" s="469"/>
      <c r="E17" s="478" t="s">
        <v>8753</v>
      </c>
      <c r="F17" s="479"/>
      <c r="G17" s="307" t="str">
        <f>IF(ISBLANK(H17),"必須","入力済")</f>
        <v>入力済</v>
      </c>
      <c r="H17" s="118" t="s">
        <v>11114</v>
      </c>
      <c r="I17" s="234" t="s">
        <v>8787</v>
      </c>
      <c r="J17" s="357" t="s">
        <v>8749</v>
      </c>
    </row>
    <row r="18" spans="3:10" ht="33.7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入力済</v>
      </c>
      <c r="H19" s="63" t="s">
        <v>7838</v>
      </c>
      <c r="I19" s="236" t="s">
        <v>8624</v>
      </c>
      <c r="J19" s="359" t="s">
        <v>9082</v>
      </c>
    </row>
    <row r="20" spans="3:10" ht="49.5">
      <c r="C20" s="227" t="s">
        <v>8536</v>
      </c>
      <c r="D20" s="469"/>
      <c r="E20" s="448" t="str">
        <f>IF(H19="", "氏名（法人の場合は法人名）", IF(H19="個人", "氏名", "法人名"))</f>
        <v>法人名</v>
      </c>
      <c r="F20" s="449"/>
      <c r="G20" s="308" t="str">
        <f>IF(ISBLANK(H20),"必須","入力済")</f>
        <v>入力済</v>
      </c>
      <c r="H20" s="118" t="s">
        <v>11115</v>
      </c>
      <c r="I20" s="237" t="s">
        <v>8788</v>
      </c>
      <c r="J20" s="357" t="s">
        <v>8766</v>
      </c>
    </row>
    <row r="21" spans="3:10" ht="49.5">
      <c r="C21" s="227" t="s">
        <v>8537</v>
      </c>
      <c r="D21" s="469"/>
      <c r="E21" s="480" t="s">
        <v>9067</v>
      </c>
      <c r="F21" s="481"/>
      <c r="G21" s="305" t="str">
        <f>IF(ISBLANK(H21),"必須","入力済")</f>
        <v>入力済</v>
      </c>
      <c r="H21" s="119" t="s">
        <v>11116</v>
      </c>
      <c r="I21" s="238" t="s">
        <v>8788</v>
      </c>
      <c r="J21" s="354" t="s">
        <v>8767</v>
      </c>
    </row>
    <row r="22" spans="3:10" ht="33">
      <c r="C22" s="227" t="s">
        <v>8538</v>
      </c>
      <c r="D22" s="469"/>
      <c r="E22" s="448" t="s">
        <v>8472</v>
      </c>
      <c r="F22" s="449"/>
      <c r="G22" s="309" t="str">
        <f>IF(ISBLANK(H22),"必須","入力済")</f>
        <v>入力済</v>
      </c>
      <c r="H22" s="118" t="s">
        <v>11118</v>
      </c>
      <c r="I22" s="237" t="s">
        <v>8786</v>
      </c>
      <c r="J22" s="357" t="s">
        <v>8630</v>
      </c>
    </row>
    <row r="23" spans="3:10" ht="49.5" customHeight="1">
      <c r="C23" s="227" t="s">
        <v>8539</v>
      </c>
      <c r="D23" s="469"/>
      <c r="E23" s="448" t="s">
        <v>8467</v>
      </c>
      <c r="F23" s="449"/>
      <c r="G23" s="308" t="str">
        <f>IF(ISBLANK(H23),"必須","入力済")</f>
        <v>入力済</v>
      </c>
      <c r="H23" s="56" t="s">
        <v>8112</v>
      </c>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入力済</v>
      </c>
      <c r="H26" s="63" t="s">
        <v>8600</v>
      </c>
      <c r="I26" s="240" t="s">
        <v>8624</v>
      </c>
      <c r="J26" s="353" t="s">
        <v>9068</v>
      </c>
    </row>
    <row r="27" spans="3:10" ht="49.5">
      <c r="C27" s="227" t="s">
        <v>8543</v>
      </c>
      <c r="D27" s="506"/>
      <c r="E27" s="476" t="s">
        <v>8562</v>
      </c>
      <c r="F27" s="477"/>
      <c r="G27" s="305" t="str">
        <f t="shared" si="0"/>
        <v>入力済</v>
      </c>
      <c r="H27" s="119" t="s">
        <v>11117</v>
      </c>
      <c r="I27" s="241" t="s">
        <v>8788</v>
      </c>
      <c r="J27" s="361" t="s">
        <v>8768</v>
      </c>
    </row>
    <row r="28" spans="3:10" ht="33">
      <c r="C28" s="227" t="s">
        <v>8544</v>
      </c>
      <c r="D28" s="506"/>
      <c r="E28" s="480" t="s">
        <v>8563</v>
      </c>
      <c r="F28" s="481"/>
      <c r="G28" s="305" t="str">
        <f t="shared" si="0"/>
        <v>入力済</v>
      </c>
      <c r="H28" s="119" t="s">
        <v>11118</v>
      </c>
      <c r="I28" s="241" t="s">
        <v>8786</v>
      </c>
      <c r="J28" s="361" t="s">
        <v>8548</v>
      </c>
    </row>
    <row r="29" spans="3:10" ht="33.75" thickBot="1">
      <c r="C29" s="229" t="s">
        <v>8545</v>
      </c>
      <c r="D29" s="507"/>
      <c r="E29" s="440" t="s">
        <v>8520</v>
      </c>
      <c r="F29" s="442"/>
      <c r="G29" s="311" t="str">
        <f t="shared" si="0"/>
        <v>入力済</v>
      </c>
      <c r="H29" s="97" t="s">
        <v>11119</v>
      </c>
      <c r="I29" s="242" t="s">
        <v>8786</v>
      </c>
      <c r="J29" s="362" t="s">
        <v>8769</v>
      </c>
    </row>
    <row r="30" spans="3:10" ht="49.5" customHeight="1">
      <c r="C30" s="225" t="s">
        <v>8546</v>
      </c>
      <c r="D30" s="463" t="s">
        <v>8564</v>
      </c>
      <c r="E30" s="465" t="s">
        <v>185</v>
      </c>
      <c r="F30" s="466"/>
      <c r="G30" s="312" t="str">
        <f t="shared" si="0"/>
        <v>入力済</v>
      </c>
      <c r="H30" s="63" t="s">
        <v>7841</v>
      </c>
      <c r="I30" s="236" t="s">
        <v>8624</v>
      </c>
      <c r="J30" s="353" t="s">
        <v>11101</v>
      </c>
    </row>
    <row r="31" spans="3:10" ht="50.25"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入力済</v>
      </c>
      <c r="H32" s="70" t="s">
        <v>8600</v>
      </c>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11113</v>
      </c>
      <c r="I37" s="231" t="s">
        <v>8786</v>
      </c>
      <c r="J37" s="356" t="s">
        <v>9019</v>
      </c>
    </row>
    <row r="38" spans="2:10" ht="33" customHeight="1">
      <c r="C38" s="227" t="s">
        <v>8037</v>
      </c>
      <c r="D38" s="485"/>
      <c r="E38" s="448" t="s">
        <v>188</v>
      </c>
      <c r="F38" s="449"/>
      <c r="G38" s="308" t="str">
        <f>IF(ISBLANK(H38),"必須","入力済")</f>
        <v>入力済</v>
      </c>
      <c r="H38" s="56" t="s">
        <v>273</v>
      </c>
      <c r="I38" s="233" t="s">
        <v>8624</v>
      </c>
      <c r="J38" s="357" t="s">
        <v>8627</v>
      </c>
    </row>
    <row r="39" spans="2:10" ht="33" customHeight="1">
      <c r="C39" s="227" t="s">
        <v>8038</v>
      </c>
      <c r="D39" s="485"/>
      <c r="E39" s="448" t="s">
        <v>187</v>
      </c>
      <c r="F39" s="449"/>
      <c r="G39" s="307" t="str">
        <f>IF(ISBLANK(H39),"必須","入力済")</f>
        <v>入力済</v>
      </c>
      <c r="H39" s="56" t="s">
        <v>5499</v>
      </c>
      <c r="I39" s="233" t="s">
        <v>8624</v>
      </c>
      <c r="J39" s="357" t="s">
        <v>8628</v>
      </c>
    </row>
    <row r="40" spans="2:10" ht="33">
      <c r="C40" s="227" t="s">
        <v>8039</v>
      </c>
      <c r="D40" s="485"/>
      <c r="E40" s="448" t="s">
        <v>8753</v>
      </c>
      <c r="F40" s="449"/>
      <c r="G40" s="308" t="str">
        <f>IF(ISBLANK(H40),"必須","入力済")</f>
        <v>入力済</v>
      </c>
      <c r="H40" s="118" t="s">
        <v>11120</v>
      </c>
      <c r="I40" s="234" t="s">
        <v>8788</v>
      </c>
      <c r="J40" s="366" t="s">
        <v>8755</v>
      </c>
    </row>
    <row r="41" spans="2:10" ht="33.7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入力済</v>
      </c>
      <c r="H42" s="63" t="s">
        <v>7837</v>
      </c>
      <c r="I42" s="236" t="s">
        <v>8624</v>
      </c>
      <c r="J42" s="359" t="s">
        <v>9083</v>
      </c>
    </row>
    <row r="43" spans="2:10" ht="49.5">
      <c r="C43" s="227" t="s">
        <v>8536</v>
      </c>
      <c r="D43" s="491"/>
      <c r="E43" s="448" t="str">
        <f>IF(H42="", "氏名（法人の場合は法人名）", IF(H42="個人", "氏名", "法人名"))</f>
        <v>氏名</v>
      </c>
      <c r="F43" s="449"/>
      <c r="G43" s="308" t="str">
        <f>IF(ISBLANK(H43),"必須","入力済")</f>
        <v>入力済</v>
      </c>
      <c r="H43" s="118" t="s">
        <v>11121</v>
      </c>
      <c r="I43" s="237" t="s">
        <v>8788</v>
      </c>
      <c r="J43" s="357" t="s">
        <v>9066</v>
      </c>
    </row>
    <row r="44" spans="2:10" ht="50.25"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入力済</v>
      </c>
      <c r="H45" s="70" t="s">
        <v>8600</v>
      </c>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8620</v>
      </c>
      <c r="I51" s="226" t="s">
        <v>8624</v>
      </c>
      <c r="J51" s="368" t="s">
        <v>8636</v>
      </c>
    </row>
    <row r="52" spans="2:11" ht="33" customHeight="1" thickBot="1">
      <c r="C52" s="229" t="s">
        <v>8037</v>
      </c>
      <c r="D52" s="221"/>
      <c r="E52" s="459" t="s">
        <v>8532</v>
      </c>
      <c r="F52" s="460"/>
      <c r="G52" s="317" t="str">
        <f>IF(ISBLANK(H52),"必須","入力済")</f>
        <v>入力済</v>
      </c>
      <c r="H52" s="89">
        <v>45777</v>
      </c>
      <c r="I52" s="249" t="s">
        <v>8932</v>
      </c>
      <c r="J52" s="369" t="s">
        <v>9023</v>
      </c>
    </row>
    <row r="53" spans="2:11" ht="49.5" customHeight="1" thickBot="1">
      <c r="C53" s="223" t="s">
        <v>8038</v>
      </c>
      <c r="D53" s="443" t="s">
        <v>9056</v>
      </c>
      <c r="E53" s="444"/>
      <c r="F53" s="445"/>
      <c r="G53" s="318" t="str">
        <f>IF(ISBLANK(H53),"必須","入力済")</f>
        <v>入力済</v>
      </c>
      <c r="H53" s="68">
        <v>2</v>
      </c>
      <c r="I53" s="250" t="s">
        <v>8786</v>
      </c>
      <c r="J53" s="370" t="s">
        <v>9081</v>
      </c>
    </row>
    <row r="54" spans="2:11" ht="18">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入力済</v>
      </c>
      <c r="H62" s="95" t="s">
        <v>11122</v>
      </c>
      <c r="I62" s="257" t="s">
        <v>8624</v>
      </c>
      <c r="J62" s="364" t="s">
        <v>11131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岡山県</v>
      </c>
      <c r="I66" s="261" t="s">
        <v>8639</v>
      </c>
      <c r="J66" s="353" t="s">
        <v>8637</v>
      </c>
    </row>
    <row r="67" spans="1:10" ht="33" customHeight="1">
      <c r="A67" s="262" t="str">
        <f>行政用!H18</f>
        <v>岡山県_33</v>
      </c>
      <c r="C67" s="227" t="s">
        <v>8037</v>
      </c>
      <c r="D67" s="469"/>
      <c r="E67" s="448" t="s">
        <v>187</v>
      </c>
      <c r="F67" s="449"/>
      <c r="G67" s="308" t="str">
        <f>IF(ISBLANK(H67),"必須","入力済")</f>
        <v>入力済</v>
      </c>
      <c r="H67" s="56" t="s">
        <v>5499</v>
      </c>
      <c r="I67" s="233" t="s">
        <v>8624</v>
      </c>
      <c r="J67" s="357" t="s">
        <v>8638</v>
      </c>
    </row>
    <row r="68" spans="1:10" ht="33">
      <c r="C68" s="227" t="s">
        <v>8038</v>
      </c>
      <c r="D68" s="469"/>
      <c r="E68" s="498" t="s">
        <v>8573</v>
      </c>
      <c r="F68" s="263" t="s">
        <v>8574</v>
      </c>
      <c r="G68" s="308" t="str">
        <f>IF(ISBLANK(H68),"必須","入力済")</f>
        <v>入力済</v>
      </c>
      <c r="H68" s="118" t="s">
        <v>11120</v>
      </c>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入力済</v>
      </c>
      <c r="H69" s="118" t="s">
        <v>11123</v>
      </c>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入力済</v>
      </c>
      <c r="H72" s="63" t="s">
        <v>11124</v>
      </c>
      <c r="I72" s="236" t="s">
        <v>8624</v>
      </c>
      <c r="J72" s="373" t="s">
        <v>9077</v>
      </c>
    </row>
    <row r="73" spans="1:10" ht="33" customHeight="1" thickBot="1">
      <c r="C73" s="229" t="s">
        <v>8537</v>
      </c>
      <c r="D73" s="464"/>
      <c r="E73" s="440" t="s">
        <v>8579</v>
      </c>
      <c r="F73" s="442"/>
      <c r="G73" s="306" t="str">
        <f>IF(ISBLANK(H73),"必須","入力済")</f>
        <v>入力済</v>
      </c>
      <c r="H73" s="62" t="s">
        <v>11124</v>
      </c>
      <c r="I73" s="270" t="s">
        <v>8624</v>
      </c>
      <c r="J73" s="355" t="s">
        <v>9078</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入力済</v>
      </c>
      <c r="H75" s="69">
        <v>16000</v>
      </c>
      <c r="I75" s="273" t="s">
        <v>8786</v>
      </c>
      <c r="J75" s="364" t="s">
        <v>8772</v>
      </c>
    </row>
    <row r="76" spans="1:10" ht="66" customHeight="1" thickBot="1">
      <c r="C76" s="223" t="s">
        <v>8540</v>
      </c>
      <c r="D76" s="443" t="s">
        <v>8612</v>
      </c>
      <c r="E76" s="444"/>
      <c r="F76" s="445"/>
      <c r="G76" s="313" t="str">
        <f>IF(ISBLANK(H76),"必須","入力済")</f>
        <v>入力済</v>
      </c>
      <c r="H76" s="70" t="s">
        <v>8531</v>
      </c>
      <c r="I76" s="274" t="s">
        <v>8624</v>
      </c>
      <c r="J76" s="364" t="s">
        <v>9094</v>
      </c>
    </row>
    <row r="77" spans="1:10" ht="33.7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9079</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入力済</v>
      </c>
      <c r="H83" s="62" t="s">
        <v>8088</v>
      </c>
      <c r="I83" s="247" t="s">
        <v>8624</v>
      </c>
      <c r="J83" s="355" t="s">
        <v>9029</v>
      </c>
    </row>
    <row r="84" spans="2:10" ht="33">
      <c r="C84" s="227" t="s">
        <v>8037</v>
      </c>
      <c r="D84" s="499" t="s">
        <v>8572</v>
      </c>
      <c r="E84" s="499" t="s">
        <v>8573</v>
      </c>
      <c r="F84" s="278" t="s">
        <v>8574</v>
      </c>
      <c r="G84" s="323" t="str">
        <f>IF(ISBLANK(H84),"必須","入力済")</f>
        <v>入力済</v>
      </c>
      <c r="H84" s="59" t="s">
        <v>11120</v>
      </c>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入力済</v>
      </c>
      <c r="H85" s="59" t="s">
        <v>11123</v>
      </c>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入力済</v>
      </c>
      <c r="H88" s="78" t="s">
        <v>11124</v>
      </c>
      <c r="I88" s="285" t="s">
        <v>8624</v>
      </c>
      <c r="J88" s="376" t="s">
        <v>9077</v>
      </c>
    </row>
    <row r="89" spans="2:10" ht="33" customHeight="1" thickBot="1">
      <c r="C89" s="229" t="s">
        <v>8536</v>
      </c>
      <c r="D89" s="501"/>
      <c r="E89" s="438" t="s">
        <v>8579</v>
      </c>
      <c r="F89" s="439"/>
      <c r="G89" s="326" t="str">
        <f>IF(ISBLANK(H89),"必須","入力済")</f>
        <v>入力済</v>
      </c>
      <c r="H89" s="65" t="s">
        <v>11124</v>
      </c>
      <c r="I89" s="286" t="s">
        <v>8624</v>
      </c>
      <c r="J89" s="363" t="s">
        <v>9078</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入力済</v>
      </c>
      <c r="H91" s="79">
        <v>165</v>
      </c>
      <c r="I91" s="289" t="s">
        <v>8786</v>
      </c>
      <c r="J91" s="367" t="s">
        <v>8775</v>
      </c>
    </row>
    <row r="92" spans="2:10" ht="66" customHeight="1" thickBot="1">
      <c r="C92" s="223" t="s">
        <v>8539</v>
      </c>
      <c r="D92" s="427" t="s">
        <v>8612</v>
      </c>
      <c r="E92" s="428"/>
      <c r="F92" s="429"/>
      <c r="G92" s="329" t="str">
        <f>IF(ISBLANK(H92),"必須","入力済")</f>
        <v>入力済</v>
      </c>
      <c r="H92" s="71" t="s">
        <v>8531</v>
      </c>
      <c r="I92" s="290" t="s">
        <v>8624</v>
      </c>
      <c r="J92" s="367" t="s">
        <v>9094</v>
      </c>
    </row>
    <row r="93" spans="2:10" ht="33.7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9080</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入力済</v>
      </c>
      <c r="H99" s="65" t="s">
        <v>8600</v>
      </c>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9077</v>
      </c>
    </row>
    <row r="105" spans="2:10" ht="33" customHeight="1" thickBot="1">
      <c r="C105" s="229" t="s">
        <v>8536</v>
      </c>
      <c r="D105" s="501"/>
      <c r="E105" s="438" t="s">
        <v>8579</v>
      </c>
      <c r="F105" s="439"/>
      <c r="G105" s="326" t="str">
        <f>IF(ISBLANK(H105),"必須","入力済")</f>
        <v>必須</v>
      </c>
      <c r="H105" s="65"/>
      <c r="I105" s="286" t="s">
        <v>8624</v>
      </c>
      <c r="J105" s="363" t="s">
        <v>9078</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9094</v>
      </c>
    </row>
    <row r="109" spans="2:10" ht="33.7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9080</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9077</v>
      </c>
    </row>
    <row r="121" spans="2:10" ht="33" customHeight="1" thickBot="1">
      <c r="C121" s="229" t="s">
        <v>8536</v>
      </c>
      <c r="D121" s="501"/>
      <c r="E121" s="438" t="s">
        <v>8579</v>
      </c>
      <c r="F121" s="439"/>
      <c r="G121" s="326" t="str">
        <f>IF(ISBLANK(H121),"必須","入力済")</f>
        <v>必須</v>
      </c>
      <c r="H121" s="64"/>
      <c r="I121" s="286" t="s">
        <v>8624</v>
      </c>
      <c r="J121" s="363" t="s">
        <v>9078</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9094</v>
      </c>
    </row>
    <row r="125" spans="2:10" ht="33.7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9080</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9077</v>
      </c>
    </row>
    <row r="137" spans="2:10" ht="33" customHeight="1" thickBot="1">
      <c r="C137" s="229" t="s">
        <v>8536</v>
      </c>
      <c r="D137" s="501"/>
      <c r="E137" s="438" t="s">
        <v>8579</v>
      </c>
      <c r="F137" s="439"/>
      <c r="G137" s="326" t="str">
        <f>IF(ISBLANK(H137),"必須","入力済")</f>
        <v>必須</v>
      </c>
      <c r="H137" s="65"/>
      <c r="I137" s="286" t="s">
        <v>8624</v>
      </c>
      <c r="J137" s="363" t="s">
        <v>9078</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9094</v>
      </c>
    </row>
    <row r="141" spans="2:10" ht="33.7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9080</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16165</v>
      </c>
      <c r="I147" s="273" t="s">
        <v>8786</v>
      </c>
      <c r="J147" s="364" t="s">
        <v>8776</v>
      </c>
    </row>
    <row r="148" spans="2:10" ht="33" customHeight="1" thickBot="1">
      <c r="C148" s="223" t="s">
        <v>8037</v>
      </c>
      <c r="D148" s="443" t="s">
        <v>8581</v>
      </c>
      <c r="E148" s="444"/>
      <c r="F148" s="445"/>
      <c r="G148" s="313" t="str">
        <f>IF(ISBLANK(H148),"必須","入力済")</f>
        <v>入力済</v>
      </c>
      <c r="H148" s="93">
        <v>969897500</v>
      </c>
      <c r="I148" s="276" t="s">
        <v>8786</v>
      </c>
      <c r="J148" s="364" t="s">
        <v>8777</v>
      </c>
    </row>
    <row r="149" spans="2:10" ht="33" customHeight="1" thickBot="1">
      <c r="C149" s="223" t="s">
        <v>8038</v>
      </c>
      <c r="D149" s="443" t="s">
        <v>8582</v>
      </c>
      <c r="E149" s="444"/>
      <c r="F149" s="445"/>
      <c r="G149" s="313" t="str">
        <f>IF(ISBLANK(H149),"必須","自動計算")</f>
        <v>自動計算</v>
      </c>
      <c r="H149" s="336">
        <f>IF(OR(H147="", H148="", H147=0), "", CEILING(H148/H147, 1))</f>
        <v>60000</v>
      </c>
      <c r="I149" s="294" t="s">
        <v>8639</v>
      </c>
      <c r="J149" s="364" t="s">
        <v>9084</v>
      </c>
    </row>
    <row r="150" spans="2:10" ht="33" customHeight="1" thickBot="1">
      <c r="C150" s="223" t="s">
        <v>8039</v>
      </c>
      <c r="D150" s="427" t="s">
        <v>8583</v>
      </c>
      <c r="E150" s="428"/>
      <c r="F150" s="429"/>
      <c r="G150" s="322" t="str">
        <f>IF(ISBLANK(H150),"必須","入力済")</f>
        <v>必須</v>
      </c>
      <c r="H150" s="77"/>
      <c r="I150" s="271" t="s">
        <v>9041</v>
      </c>
      <c r="J150" s="367" t="s">
        <v>8778</v>
      </c>
    </row>
    <row r="151" spans="2:10" ht="19.5" thickBot="1"/>
    <row r="152" spans="2:10" ht="63" customHeight="1" thickBot="1">
      <c r="C152" s="223" t="s">
        <v>8040</v>
      </c>
      <c r="D152" s="443" t="s">
        <v>8611</v>
      </c>
      <c r="E152" s="444"/>
      <c r="F152" s="445"/>
      <c r="G152" s="318" t="str">
        <f>IF(ISBLANK($H$152), "必須",  "入力済")</f>
        <v>入力済</v>
      </c>
      <c r="H152" s="94">
        <v>0</v>
      </c>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8485</v>
      </c>
      <c r="I156" s="247" t="s">
        <v>8624</v>
      </c>
      <c r="J156" s="355" t="s">
        <v>8640</v>
      </c>
    </row>
    <row r="157" spans="2:10" ht="33" customHeight="1" thickBot="1">
      <c r="C157" s="223" t="s">
        <v>8037</v>
      </c>
      <c r="D157" s="430" t="s">
        <v>8585</v>
      </c>
      <c r="E157" s="431"/>
      <c r="F157" s="432"/>
      <c r="G157" s="316" t="str">
        <f>IF(ISBLANK(H157),"必須","入力済")</f>
        <v>入力済</v>
      </c>
      <c r="H157" s="71" t="s">
        <v>11125</v>
      </c>
      <c r="I157" s="288" t="s">
        <v>8624</v>
      </c>
      <c r="J157" s="367" t="s">
        <v>8641</v>
      </c>
    </row>
    <row r="158" spans="2:10" ht="314.25" thickBot="1">
      <c r="C158" s="223" t="s">
        <v>8038</v>
      </c>
      <c r="D158" s="450" t="s">
        <v>8621</v>
      </c>
      <c r="E158" s="444"/>
      <c r="F158" s="445"/>
      <c r="G158" s="318" t="str">
        <f>IF(ISBLANK(H158), "必須", "入力済" &amp; CHAR(10) &amp; "（" &amp; LEN(SUBSTITUTE(H158, CHAR(10), "")) &amp; "文字）")</f>
        <v>入力済
（62文字）</v>
      </c>
      <c r="H158" s="73" t="s">
        <v>11130</v>
      </c>
      <c r="I158" s="297" t="s">
        <v>8788</v>
      </c>
      <c r="J158" s="381" t="s">
        <v>9042</v>
      </c>
    </row>
    <row r="159" spans="2:10" ht="66.75" thickBot="1">
      <c r="C159" s="223" t="s">
        <v>8039</v>
      </c>
      <c r="D159" s="443" t="s">
        <v>8506</v>
      </c>
      <c r="E159" s="444"/>
      <c r="F159" s="445"/>
      <c r="G159" s="331" t="str">
        <f>IF(ISBLANK(H159), "必須", "入力済" &amp; CHAR(10) &amp; "（" &amp; LEN(SUBSTITUTE(H159, CHAR(10), "")) &amp; "文字）")</f>
        <v>入力済
（2文字）</v>
      </c>
      <c r="H159" s="86" t="s">
        <v>11126</v>
      </c>
      <c r="I159" s="275" t="s">
        <v>8788</v>
      </c>
      <c r="J159" s="382" t="s">
        <v>9043</v>
      </c>
    </row>
    <row r="160" spans="2:10" ht="33" customHeight="1" thickBot="1">
      <c r="C160" s="223" t="s">
        <v>8040</v>
      </c>
      <c r="D160" s="443" t="s">
        <v>8508</v>
      </c>
      <c r="E160" s="444"/>
      <c r="F160" s="445"/>
      <c r="G160" s="319" t="str">
        <f>IF(ISBLANK(H160),"必須","入力済")</f>
        <v>入力済</v>
      </c>
      <c r="H160" s="70" t="s">
        <v>8088</v>
      </c>
      <c r="I160" s="272" t="s">
        <v>8624</v>
      </c>
      <c r="J160" s="383" t="s">
        <v>8642</v>
      </c>
    </row>
    <row r="161" spans="2:10" ht="49.5" customHeight="1" thickBot="1">
      <c r="C161" s="223" t="s">
        <v>8535</v>
      </c>
      <c r="D161" s="450" t="s">
        <v>8746</v>
      </c>
      <c r="E161" s="444"/>
      <c r="F161" s="445"/>
      <c r="G161" s="321" t="str">
        <f>IF(ISBLANK(H161),"必須","入力済")</f>
        <v>入力済</v>
      </c>
      <c r="H161" s="69">
        <v>250000</v>
      </c>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入力済</v>
      </c>
      <c r="H164" s="70" t="s">
        <v>8088</v>
      </c>
      <c r="I164" s="272" t="s">
        <v>8624</v>
      </c>
      <c r="J164" s="383" t="s">
        <v>8684</v>
      </c>
    </row>
    <row r="165" spans="2:10" ht="33" customHeight="1" thickBot="1">
      <c r="C165" s="223" t="s">
        <v>8538</v>
      </c>
      <c r="D165" s="427" t="s">
        <v>8510</v>
      </c>
      <c r="E165" s="428"/>
      <c r="F165" s="429"/>
      <c r="G165" s="328" t="str">
        <f>IF(ISBLANK(H165),"該当する場合","入力済")</f>
        <v>入力済</v>
      </c>
      <c r="H165" s="71" t="s">
        <v>8088</v>
      </c>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8788</v>
      </c>
      <c r="J169" s="367" t="s">
        <v>8782</v>
      </c>
    </row>
    <row r="170" spans="2:10" ht="33.75" thickBot="1">
      <c r="C170" s="223" t="s">
        <v>8543</v>
      </c>
      <c r="D170" s="427" t="s">
        <v>8761</v>
      </c>
      <c r="E170" s="428"/>
      <c r="F170" s="429"/>
      <c r="G170" s="328" t="str">
        <f>IF(ISBLANK(H170),"必須","入力済")</f>
        <v>入力済</v>
      </c>
      <c r="H170" s="74" t="s">
        <v>11127</v>
      </c>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8088</v>
      </c>
      <c r="I174" s="247" t="s">
        <v>8624</v>
      </c>
      <c r="J174" s="385" t="s">
        <v>8647</v>
      </c>
    </row>
    <row r="175" spans="2:10" ht="83.25" thickBot="1">
      <c r="C175" s="223" t="s">
        <v>8037</v>
      </c>
      <c r="D175" s="430" t="s">
        <v>8586</v>
      </c>
      <c r="E175" s="431"/>
      <c r="F175" s="432"/>
      <c r="G175" s="322" t="str">
        <f>IF(ISBLANK(H175), "必須", "入力済" &amp; CHAR(10) &amp; "（" &amp; LEN(SUBSTITUTE(H175, CHAR(10), "")) &amp; "文字）")</f>
        <v>入力済
（22文字）</v>
      </c>
      <c r="H175" s="80" t="s">
        <v>11128</v>
      </c>
      <c r="I175" s="299" t="s">
        <v>8788</v>
      </c>
      <c r="J175" s="386" t="s">
        <v>9061</v>
      </c>
    </row>
    <row r="176" spans="2:10" ht="33" customHeight="1" thickBot="1">
      <c r="C176" s="223" t="s">
        <v>8038</v>
      </c>
      <c r="D176" s="427" t="s">
        <v>8587</v>
      </c>
      <c r="E176" s="428"/>
      <c r="F176" s="429"/>
      <c r="G176" s="322" t="str">
        <f>IF(ISBLANK(H176),"必須","入力済")</f>
        <v>入力済</v>
      </c>
      <c r="H176" s="71" t="s">
        <v>8088</v>
      </c>
      <c r="I176" s="288" t="s">
        <v>8624</v>
      </c>
      <c r="J176" s="367" t="s">
        <v>8682</v>
      </c>
    </row>
    <row r="177" spans="2:10" ht="33.75" thickBot="1">
      <c r="C177" s="223" t="s">
        <v>8039</v>
      </c>
      <c r="D177" s="427" t="s">
        <v>8588</v>
      </c>
      <c r="E177" s="428"/>
      <c r="F177" s="429"/>
      <c r="G177" s="322" t="str">
        <f>IF(ISBLANK(H177),"必須","入力済")</f>
        <v>入力済</v>
      </c>
      <c r="H177" s="74" t="s">
        <v>11129</v>
      </c>
      <c r="I177" s="299" t="s">
        <v>8788</v>
      </c>
      <c r="J177" s="367" t="s">
        <v>8784</v>
      </c>
    </row>
    <row r="178" spans="2:10" ht="33" customHeight="1">
      <c r="C178" s="225" t="s">
        <v>8040</v>
      </c>
      <c r="D178" s="433" t="s">
        <v>8589</v>
      </c>
      <c r="E178" s="436" t="s">
        <v>8686</v>
      </c>
      <c r="F178" s="437"/>
      <c r="G178" s="334" t="str">
        <f>IF(ISBLANK(H178),"必須","入力済")</f>
        <v>入力済</v>
      </c>
      <c r="H178" s="78" t="s">
        <v>8088</v>
      </c>
      <c r="I178" s="243" t="s">
        <v>8624</v>
      </c>
      <c r="J178" s="387" t="s">
        <v>9069</v>
      </c>
    </row>
    <row r="179" spans="2:10" ht="33" customHeight="1">
      <c r="C179" s="227" t="s">
        <v>8535</v>
      </c>
      <c r="D179" s="434"/>
      <c r="E179" s="446" t="s">
        <v>8047</v>
      </c>
      <c r="F179" s="447"/>
      <c r="G179" s="324" t="str">
        <f t="shared" ref="G179:G182" si="6">IF(ISBLANK(H179),"該当する場合","入力済")</f>
        <v>入力済</v>
      </c>
      <c r="H179" s="60" t="s">
        <v>8088</v>
      </c>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入力済</v>
      </c>
      <c r="H184" s="75">
        <v>86000000</v>
      </c>
      <c r="I184" s="301" t="s">
        <v>8786</v>
      </c>
      <c r="J184" s="363" t="s">
        <v>9070</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F9" sqref="F9:O1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11132</v>
      </c>
    </row>
    <row r="3" spans="1:53" ht="18" customHeight="1" thickBot="1">
      <c r="B3" s="823" t="str">
        <f>IF(ISBLANK(行政用!H17), "", 行政用!H17)</f>
        <v>岡山県知事</v>
      </c>
      <c r="C3" s="823"/>
      <c r="D3" s="823"/>
      <c r="E3" s="823"/>
      <c r="F3" s="823"/>
      <c r="G3" s="823"/>
      <c r="H3" s="823"/>
      <c r="I3" s="823"/>
      <c r="J3" s="823"/>
      <c r="K3" s="823"/>
      <c r="L3" s="130" t="s">
        <v>8108</v>
      </c>
      <c r="AF3" s="824" t="s">
        <v>8107</v>
      </c>
      <c r="AG3" s="825"/>
      <c r="AH3" s="825"/>
      <c r="AI3" s="826"/>
      <c r="AJ3" s="827">
        <f>IF(ISBLANK(入力フォーム!H6), "", 入力フォーム!H6)</f>
        <v>45786</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倉敷市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45784</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岡山　花子</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岡山　一郎</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000-0000</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000-0000</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岡山県倉敷市○○町○丁目○</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岡山県倉敷市○○町○丁目</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000-000-0000</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総務課　岡山　太郎</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000-000-0000</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abcd@efg.co.jp</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倉敷市○○町○丁目○○</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宅地</v>
      </c>
      <c r="V31" s="723"/>
      <c r="W31" s="723"/>
      <c r="X31" s="724"/>
      <c r="Y31" s="617">
        <f>IF(ISBLANK(入力フォーム!H75), "", 入力フォーム!H75)</f>
        <v>16000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宅地</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倉敷市○○町○丁目○○</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宅地</v>
      </c>
      <c r="V33" s="615"/>
      <c r="W33" s="615"/>
      <c r="X33" s="616"/>
      <c r="Y33" s="620">
        <f>IF(ISBLANK(入力フォーム!H91), "", 入力フォーム!H91)</f>
        <v>165</v>
      </c>
      <c r="Z33" s="621"/>
      <c r="AA33" s="621"/>
      <c r="AB33" s="622"/>
      <c r="AC33" s="623" t="str">
        <f>IF(ISBLANK(入力フォーム!H92), "", 入力フォーム!H92)</f>
        <v>所有権売買</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宅地</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2</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16165</v>
      </c>
      <c r="Z42" s="665"/>
      <c r="AA42" s="665"/>
      <c r="AB42" s="666"/>
      <c r="AC42" s="651"/>
      <c r="AD42" s="651"/>
      <c r="AE42" s="651"/>
      <c r="AF42" s="651"/>
      <c r="AG42" s="651"/>
      <c r="AH42" s="651"/>
      <c r="AI42" s="651"/>
      <c r="AJ42" s="651"/>
      <c r="AK42" s="667">
        <f>IF(ISBLANK(入力フォーム!H148), "", 入力フォーム!H148)</f>
        <v>969897500</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中高層共同住宅　３棟延面積50,000㎡
予定戸数　　　　 500戸（１戸平均100㎡）
附帯施設　幼稚園、分譲商店舗、児童公園</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(準工業地域)</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f>IF(ISBLANK(入力フォーム!H52), "", 入力フォーム!H52)</f>
        <v>45777</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工場</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250000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協議中</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鉄筋コンクリート３階　4,300㎡
築後20年</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86000000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Ｐ明朝,標準"&amp;16様式（法第23条関係）
&amp;R&amp;"ＭＳ Ｐゴシック,太字"&amp;16（参考２）</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11108</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50" sqref="H50:H5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11109</v>
      </c>
      <c r="I17" s="343" t="s">
        <v>8788</v>
      </c>
      <c r="J17" s="389" t="s">
        <v>9044</v>
      </c>
      <c r="L17" s="339"/>
    </row>
    <row r="18" spans="2:12" s="253" customFormat="1" ht="33">
      <c r="C18" s="227" t="s">
        <v>8037</v>
      </c>
      <c r="D18" s="411"/>
      <c r="E18" s="862" t="s">
        <v>8850</v>
      </c>
      <c r="F18" s="862"/>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入力済</v>
      </c>
      <c r="H25" s="57" t="s">
        <v>11110</v>
      </c>
      <c r="I25" s="344" t="s">
        <v>8624</v>
      </c>
      <c r="J25" s="391" t="s">
        <v>8935</v>
      </c>
      <c r="K25" s="339"/>
      <c r="L25" s="339"/>
    </row>
    <row r="26" spans="2:12" s="253" customFormat="1" ht="33" customHeight="1">
      <c r="C26" s="267" t="s">
        <v>8039</v>
      </c>
      <c r="D26" s="850"/>
      <c r="E26" s="860" t="s">
        <v>8602</v>
      </c>
      <c r="F26" s="860"/>
      <c r="G26" s="348" t="str">
        <f>IF(ISBLANK(H26),"必須","入力済")</f>
        <v>入力済</v>
      </c>
      <c r="H26" s="57" t="s">
        <v>11111</v>
      </c>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正常</v>
      </c>
      <c r="H38" s="852"/>
      <c r="I38" s="853"/>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倉敷市</v>
      </c>
      <c r="H43" s="848"/>
      <c r="I43" s="848"/>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"任意", "入力済"),IF(入力フォーム!H51="単独の届出",IF(ISBLANK(H53), "単独の届出の場合は任意", "入力済"),"単団区分が未選択"))</f>
        <v>任意</v>
      </c>
      <c r="H53" s="61"/>
      <c r="I53" s="343" t="s">
        <v>8786</v>
      </c>
      <c r="J53" s="357" t="s">
        <v>8946</v>
      </c>
    </row>
    <row r="54" spans="3:10" s="253" customFormat="1" ht="33">
      <c r="C54" s="267" t="s">
        <v>8535</v>
      </c>
      <c r="D54" s="846"/>
      <c r="E54" s="847" t="s">
        <v>8943</v>
      </c>
      <c r="F54" s="847"/>
      <c r="G54" s="348" t="str">
        <f>IF(ISBLANK(H54),"必須","入力済")</f>
        <v>必須</v>
      </c>
      <c r="H54" s="91"/>
      <c r="I54" s="343" t="s">
        <v>8932</v>
      </c>
      <c r="J54" s="390" t="s">
        <v>8942</v>
      </c>
    </row>
    <row r="55" spans="3:10" s="253" customFormat="1" ht="33">
      <c r="C55" s="267" t="s">
        <v>8536</v>
      </c>
      <c r="D55" s="846"/>
      <c r="E55" s="847" t="s">
        <v>8945</v>
      </c>
      <c r="F55" s="847"/>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11100</v>
      </c>
      <c r="E13" s="109">
        <f>IF(入力フォーム!H15="国外", "90", IFERROR(INDEX(参照D!AN4:AN1903, MATCH(入力フォーム!H15 &amp; 入力フォーム!H16, 参照D!AM4:AM1903, 0)), ""))</f>
        <v>33202</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0000000</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○○町○丁目○</v>
      </c>
      <c r="F16" s="4" t="s">
        <v>169</v>
      </c>
      <c r="G16" s="4"/>
      <c r="H16" s="106" t="s">
        <v>9055</v>
      </c>
      <c r="I16" s="4"/>
      <c r="J16" s="12"/>
    </row>
    <row r="17" spans="2:10" ht="16.5" customHeight="1">
      <c r="B17" s="13">
        <v>13</v>
      </c>
      <c r="C17" s="13" t="s">
        <v>50</v>
      </c>
      <c r="D17" s="13" t="s">
        <v>51</v>
      </c>
      <c r="E17" s="110" t="str">
        <f>IF(入力フォーム!H20="", "", IFERROR(SUBSTITUTE(CLEAN(入力フォーム!H20), ",", "，"), ""))</f>
        <v>△△株式会社</v>
      </c>
      <c r="F17" s="4" t="s">
        <v>169</v>
      </c>
      <c r="G17" s="4"/>
      <c r="H17" s="106" t="s">
        <v>9055</v>
      </c>
      <c r="I17" s="4"/>
      <c r="J17" s="12"/>
    </row>
    <row r="18" spans="2:10" ht="16.5" customHeight="1">
      <c r="B18" s="13">
        <v>14</v>
      </c>
      <c r="C18" s="13" t="s">
        <v>54</v>
      </c>
      <c r="D18" s="13" t="s">
        <v>55</v>
      </c>
      <c r="E18" s="110" t="str">
        <f>IF(入力フォーム!H21="", "", IFERROR(SUBSTITUTE(CLEAN(入力フォーム!H21), ",", "，"), ""))</f>
        <v>代表取締役　岡山　一郎</v>
      </c>
      <c r="F18" s="4" t="s">
        <v>9051</v>
      </c>
      <c r="G18" s="4"/>
      <c r="H18" s="106" t="s">
        <v>9055</v>
      </c>
      <c r="I18" s="4"/>
      <c r="J18" s="12"/>
    </row>
    <row r="19" spans="2:10" ht="16.5" customHeight="1">
      <c r="B19" s="13">
        <v>15</v>
      </c>
      <c r="C19" s="13" t="s">
        <v>58</v>
      </c>
      <c r="D19" s="13" t="s">
        <v>59</v>
      </c>
      <c r="E19" s="110" t="str">
        <f>IF(入力フォーム!H27="", "", IFERROR(SUBSTITUTE(CLEAN(入力フォーム!H27), ",", "，"), ""))</f>
        <v>総務課　岡山　太郎</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000-000-0000</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2</v>
      </c>
      <c r="F21" s="4" t="s">
        <v>169</v>
      </c>
      <c r="G21" s="4"/>
      <c r="H21" s="106" t="s">
        <v>9055</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9051</v>
      </c>
      <c r="G22" s="3"/>
      <c r="H22" s="106" t="s">
        <v>9055</v>
      </c>
      <c r="I22" s="3"/>
      <c r="J22" s="12"/>
    </row>
    <row r="23" spans="2:10" ht="16.5" customHeight="1">
      <c r="B23" s="13">
        <v>19</v>
      </c>
      <c r="C23" s="13" t="s">
        <v>74</v>
      </c>
      <c r="D23" s="13" t="s">
        <v>75</v>
      </c>
      <c r="E23" s="109" t="str">
        <f>IFERROR(INDEX(参照D!L5:L11, MATCH(入力フォーム!H30, 参照D!K5:K11, 0)), "")</f>
        <v>1</v>
      </c>
      <c r="F23" s="4" t="s">
        <v>169</v>
      </c>
      <c r="G23" s="4"/>
      <c r="H23" s="106" t="s">
        <v>9055</v>
      </c>
      <c r="I23" s="3"/>
      <c r="J23" s="12"/>
    </row>
    <row r="24" spans="2:10" ht="16.5" customHeight="1">
      <c r="B24" s="13">
        <v>20</v>
      </c>
      <c r="C24" s="13" t="s">
        <v>78</v>
      </c>
      <c r="D24" s="13" t="s">
        <v>79</v>
      </c>
      <c r="E24" s="109">
        <f>IF(入力フォーム!H38="国外", "90", IFERROR(INDEX(参照D!AN4:AN1903, MATCH(入力フォーム!H38 &amp; 入力フォーム!H39, 参照D!AM4:AM1903, 0)), ""))</f>
        <v>33202</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0000000</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○○町○丁目</v>
      </c>
      <c r="F27" s="4" t="s">
        <v>9051</v>
      </c>
      <c r="G27" s="3"/>
      <c r="H27" s="106" t="s">
        <v>9055</v>
      </c>
      <c r="I27" s="3"/>
      <c r="J27" s="12"/>
    </row>
    <row r="28" spans="2:10" ht="16.5" customHeight="1">
      <c r="B28" s="13">
        <v>24</v>
      </c>
      <c r="C28" s="13" t="s">
        <v>88</v>
      </c>
      <c r="D28" s="13" t="s">
        <v>89</v>
      </c>
      <c r="E28" s="110" t="str">
        <f>IF(入力フォーム!H43="", "", IFERROR(SUBSTITUTE(CLEAN(入力フォーム!H43), ",", "，"), ""))</f>
        <v>岡山　花子</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1</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33202</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○○町○丁目○○</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5</v>
      </c>
      <c r="F36" s="4" t="s">
        <v>169</v>
      </c>
      <c r="G36" s="4"/>
      <c r="H36" s="106" t="s">
        <v>9055</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9057</v>
      </c>
    </row>
    <row r="38" spans="2:10" ht="16.5" customHeight="1">
      <c r="B38" s="13">
        <v>34</v>
      </c>
      <c r="C38" s="13" t="s">
        <v>107</v>
      </c>
      <c r="D38" s="13" t="s">
        <v>108</v>
      </c>
      <c r="E38" s="109" t="str">
        <f>IFERROR(INDEX(参照D!AK4:AK18, MATCH(入力フォーム!H157, 参照D!AJ4:AJ18, 0)), "")</f>
        <v>11</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45784</v>
      </c>
      <c r="F44" s="4" t="s">
        <v>169</v>
      </c>
      <c r="G44" s="3"/>
      <c r="H44" s="106" t="s">
        <v>9055</v>
      </c>
      <c r="I44" s="3"/>
      <c r="J44" s="12"/>
    </row>
    <row r="45" spans="2:10" ht="16.5" customHeight="1">
      <c r="B45" s="13">
        <v>41</v>
      </c>
      <c r="C45" s="13" t="s">
        <v>121</v>
      </c>
      <c r="D45" s="13" t="s">
        <v>122</v>
      </c>
      <c r="E45" s="112">
        <f>IF(入力フォーム!H147="", "", IFERROR(入力フォーム!H147, 0))</f>
        <v>16165</v>
      </c>
      <c r="F45" s="4" t="s">
        <v>169</v>
      </c>
      <c r="G45" s="3"/>
      <c r="H45" s="106" t="s">
        <v>9055</v>
      </c>
      <c r="I45" s="3"/>
      <c r="J45" s="12"/>
    </row>
    <row r="46" spans="2:10" ht="16.5" customHeight="1">
      <c r="B46" s="13">
        <v>42</v>
      </c>
      <c r="C46" s="13" t="s">
        <v>123</v>
      </c>
      <c r="D46" s="13" t="s">
        <v>124</v>
      </c>
      <c r="E46" s="113">
        <f>IF(入力フォーム!H148="", "", IFERROR(入力フォーム!H148, 0))</f>
        <v>969897500</v>
      </c>
      <c r="F46" s="4" t="s">
        <v>169</v>
      </c>
      <c r="G46" s="3"/>
      <c r="H46" s="106" t="s">
        <v>9055</v>
      </c>
      <c r="I46" s="3"/>
      <c r="J46" s="12"/>
    </row>
    <row r="47" spans="2:10" ht="16.5" customHeight="1">
      <c r="B47" s="13">
        <v>43</v>
      </c>
      <c r="C47" s="13" t="s">
        <v>125</v>
      </c>
      <c r="D47" s="13" t="s">
        <v>126</v>
      </c>
      <c r="E47" s="114">
        <f>IF(入力フォーム!H149="", "", IFERROR(入力フォーム!H149, 0))</f>
        <v>60000</v>
      </c>
      <c r="F47" s="4" t="s">
        <v>169</v>
      </c>
      <c r="G47" s="3"/>
      <c r="H47" s="106" t="s">
        <v>9055</v>
      </c>
      <c r="I47" s="3"/>
      <c r="J47" s="12"/>
    </row>
    <row r="48" spans="2:10" ht="16.5" customHeight="1">
      <c r="B48" s="13">
        <v>44</v>
      </c>
      <c r="C48" s="13" t="s">
        <v>127</v>
      </c>
      <c r="D48" s="13" t="s">
        <v>128</v>
      </c>
      <c r="E48" s="114">
        <f>IF(入力フォーム!H184="", "", IFERROR(入力フォーム!H184, 0))</f>
        <v>86000000</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013</v>
      </c>
      <c r="F51" s="4" t="s">
        <v>169</v>
      </c>
      <c r="G51" s="3"/>
      <c r="H51" s="4"/>
      <c r="I51" s="106" t="s">
        <v>9055</v>
      </c>
      <c r="J51" s="12"/>
    </row>
    <row r="52" spans="2:10" ht="16.5" customHeight="1">
      <c r="B52" s="13">
        <v>48</v>
      </c>
      <c r="C52" s="13" t="s">
        <v>135</v>
      </c>
      <c r="D52" s="13" t="s">
        <v>136</v>
      </c>
      <c r="E52" s="115">
        <f>IF(入力フォーム!H161="", "", IFERROR(入力フォーム!H161, 0))</f>
        <v>250000</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3</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鉄筋コンクリート３階　4，300㎡築後20年</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○○町○丁目</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02</v>
      </c>
      <c r="F75" s="4" t="s">
        <v>169</v>
      </c>
      <c r="G75" s="3"/>
      <c r="H75" s="4"/>
      <c r="I75" s="106" t="s">
        <v>9055</v>
      </c>
      <c r="J75" s="12"/>
    </row>
    <row r="76" spans="2:10" ht="16.5" customHeight="1">
      <c r="B76" s="13">
        <v>72</v>
      </c>
      <c r="C76" s="13" t="s">
        <v>48</v>
      </c>
      <c r="D76" s="13" t="s">
        <v>49</v>
      </c>
      <c r="E76" s="109" t="str">
        <f>IFERROR(INDEX(参照D!R5:R21, MATCH(入力フォーム!H76, 参照D!Q5:Q21, 0)), "")</f>
        <v>1</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33202</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○○町○丁目○○</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○○町○丁目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33</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33202</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○○町○丁目○○</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○○町○丁目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9064</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8700</v>
      </c>
    </row>
    <row r="194" spans="5:40">
      <c r="E194" s="17" t="s">
        <v>669</v>
      </c>
      <c r="F194" s="17" t="s">
        <v>668</v>
      </c>
      <c r="AA194" s="13" t="s">
        <v>8324</v>
      </c>
      <c r="AB194" s="123">
        <v>258</v>
      </c>
      <c r="AM194" s="17" t="s">
        <v>9286</v>
      </c>
      <c r="AN194" s="17" t="s">
        <v>8699</v>
      </c>
    </row>
    <row r="195" spans="5:40">
      <c r="E195" s="17" t="s">
        <v>671</v>
      </c>
      <c r="F195" s="17" t="s">
        <v>670</v>
      </c>
      <c r="AA195" s="13" t="s">
        <v>8325</v>
      </c>
      <c r="AB195" s="123">
        <v>260</v>
      </c>
      <c r="AM195" s="17" t="s">
        <v>9287</v>
      </c>
      <c r="AN195" s="17" t="s">
        <v>8698</v>
      </c>
    </row>
    <row r="196" spans="5:40">
      <c r="E196" s="17" t="s">
        <v>673</v>
      </c>
      <c r="F196" s="17" t="s">
        <v>672</v>
      </c>
      <c r="AA196" s="13" t="s">
        <v>8326</v>
      </c>
      <c r="AB196" s="123">
        <v>100</v>
      </c>
      <c r="AM196" s="17" t="s">
        <v>9288</v>
      </c>
      <c r="AN196" s="17" t="s">
        <v>8697</v>
      </c>
    </row>
    <row r="197" spans="5:40">
      <c r="E197" s="17" t="s">
        <v>675</v>
      </c>
      <c r="F197" s="17" t="s">
        <v>674</v>
      </c>
      <c r="AA197" s="13" t="s">
        <v>8327</v>
      </c>
      <c r="AB197" s="124">
        <v>854</v>
      </c>
      <c r="AM197" s="17" t="s">
        <v>9289</v>
      </c>
      <c r="AN197" s="17" t="s">
        <v>8696</v>
      </c>
    </row>
    <row r="198" spans="5:40">
      <c r="E198" s="17" t="s">
        <v>677</v>
      </c>
      <c r="F198" s="17" t="s">
        <v>676</v>
      </c>
      <c r="AA198" s="13" t="s">
        <v>8329</v>
      </c>
      <c r="AB198" s="123" t="s">
        <v>8328</v>
      </c>
      <c r="AM198" s="17" t="s">
        <v>9290</v>
      </c>
      <c r="AN198" s="17" t="s">
        <v>8695</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2025-05-29T07:05:03Z</cp:lastPrinted>
  <dcterms:created xsi:type="dcterms:W3CDTF">2005-07-01T05:21:10Z</dcterms:created>
  <dcterms:modified xsi:type="dcterms:W3CDTF">2025-05-30T07:57:11Z</dcterms:modified>
</cp:coreProperties>
</file>