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vkmctfs02\文書サーバ\01文書管理\2021年度\25産業建設部\20まちづくり課\10-01-E 都市計画｜諸施設・制度計画\20 地区計画\竹原地区地区計画\"/>
    </mc:Choice>
  </mc:AlternateContent>
  <xr:revisionPtr revIDLastSave="0" documentId="13_ncr:1_{48796AB3-C437-4F67-BBE1-9D9CDFF7F5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Sheet1!$B$1:$J$33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22" i="1"/>
  <c r="J32" i="1"/>
  <c r="G4" i="1"/>
  <c r="L9" i="1"/>
  <c r="L17" i="1"/>
  <c r="L16" i="1"/>
  <c r="L15" i="1"/>
  <c r="L14" i="1"/>
  <c r="L8" i="1"/>
  <c r="L7" i="1"/>
  <c r="G7" i="1" s="1"/>
  <c r="G13" i="1" l="1"/>
  <c r="G18" i="1" l="1"/>
  <c r="G27" i="1" l="1"/>
  <c r="F32" i="1" s="1"/>
  <c r="G26" i="1"/>
  <c r="F33" i="1" l="1"/>
  <c r="I33" i="1" l="1"/>
  <c r="I32" i="1" s="1"/>
</calcChain>
</file>

<file path=xl/sharedStrings.xml><?xml version="1.0" encoding="utf-8"?>
<sst xmlns="http://schemas.openxmlformats.org/spreadsheetml/2006/main" count="78" uniqueCount="58">
  <si>
    <t>芝</t>
    <rPh sb="0" eb="1">
      <t>シバ</t>
    </rPh>
    <phoneticPr fontId="1"/>
  </si>
  <si>
    <t>花壇</t>
    <rPh sb="0" eb="2">
      <t>カダン</t>
    </rPh>
    <phoneticPr fontId="1"/>
  </si>
  <si>
    <t>水路等</t>
    <rPh sb="0" eb="2">
      <t>スイロ</t>
    </rPh>
    <rPh sb="2" eb="3">
      <t>トウ</t>
    </rPh>
    <phoneticPr fontId="1"/>
  </si>
  <si>
    <t>園路等</t>
    <rPh sb="0" eb="2">
      <t>エンロ</t>
    </rPh>
    <rPh sb="2" eb="3">
      <t>トウ</t>
    </rPh>
    <phoneticPr fontId="1"/>
  </si>
  <si>
    <t>壁面緑化</t>
    <rPh sb="0" eb="2">
      <t>ヘキメン</t>
    </rPh>
    <rPh sb="2" eb="4">
      <t>リョクカ</t>
    </rPh>
    <phoneticPr fontId="1"/>
  </si>
  <si>
    <t>②みなし樹冠の水平投影面積の合計</t>
    <rPh sb="4" eb="6">
      <t>ジュカン</t>
    </rPh>
    <rPh sb="7" eb="9">
      <t>スイヘイ</t>
    </rPh>
    <rPh sb="9" eb="11">
      <t>トウエイ</t>
    </rPh>
    <rPh sb="11" eb="13">
      <t>メンセキ</t>
    </rPh>
    <rPh sb="14" eb="16">
      <t>ゴウケイ</t>
    </rPh>
    <phoneticPr fontId="1"/>
  </si>
  <si>
    <t>①樹木の樹冠の水平投影面積の合計</t>
    <rPh sb="1" eb="3">
      <t>ジュモク</t>
    </rPh>
    <rPh sb="4" eb="5">
      <t>ジュ</t>
    </rPh>
    <rPh sb="5" eb="6">
      <t>カン</t>
    </rPh>
    <rPh sb="7" eb="9">
      <t>スイヘイ</t>
    </rPh>
    <rPh sb="9" eb="11">
      <t>トウエイ</t>
    </rPh>
    <rPh sb="11" eb="13">
      <t>メンセキ</t>
    </rPh>
    <rPh sb="14" eb="16">
      <t>ゴウケイ</t>
    </rPh>
    <phoneticPr fontId="1"/>
  </si>
  <si>
    <t>芝その他の地被植物の水平投影面積</t>
    <rPh sb="0" eb="1">
      <t>シバ</t>
    </rPh>
    <rPh sb="3" eb="4">
      <t>タ</t>
    </rPh>
    <rPh sb="5" eb="7">
      <t>チヒ</t>
    </rPh>
    <rPh sb="7" eb="9">
      <t>ショクブツ</t>
    </rPh>
    <rPh sb="10" eb="12">
      <t>スイヘイ</t>
    </rPh>
    <rPh sb="12" eb="14">
      <t>トウエイ</t>
    </rPh>
    <rPh sb="14" eb="16">
      <t>メンセキ</t>
    </rPh>
    <phoneticPr fontId="1"/>
  </si>
  <si>
    <t>花壇その他これらに類するものの水平投影面積</t>
    <rPh sb="0" eb="2">
      <t>カダン</t>
    </rPh>
    <rPh sb="4" eb="5">
      <t>タ</t>
    </rPh>
    <rPh sb="9" eb="10">
      <t>ルイ</t>
    </rPh>
    <rPh sb="15" eb="17">
      <t>スイヘイ</t>
    </rPh>
    <rPh sb="17" eb="19">
      <t>トウエイ</t>
    </rPh>
    <rPh sb="19" eb="21">
      <t>メンセキ</t>
    </rPh>
    <phoneticPr fontId="1"/>
  </si>
  <si>
    <t>水流、池その他これらに類するものの水平投影面積</t>
    <rPh sb="0" eb="2">
      <t>スイリュウ</t>
    </rPh>
    <rPh sb="3" eb="4">
      <t>イケ</t>
    </rPh>
    <rPh sb="6" eb="7">
      <t>タ</t>
    </rPh>
    <rPh sb="11" eb="12">
      <t>ルイ</t>
    </rPh>
    <rPh sb="17" eb="19">
      <t>スイヘイ</t>
    </rPh>
    <rPh sb="19" eb="21">
      <t>トウエイ</t>
    </rPh>
    <rPh sb="21" eb="23">
      <t>メンセキ</t>
    </rPh>
    <phoneticPr fontId="1"/>
  </si>
  <si>
    <t>面積</t>
    <rPh sb="0" eb="2">
      <t>メンセキ</t>
    </rPh>
    <phoneticPr fontId="1"/>
  </si>
  <si>
    <t>高さが４ｍ以上の樹木の本数</t>
    <rPh sb="0" eb="1">
      <t>タカ</t>
    </rPh>
    <rPh sb="5" eb="7">
      <t>イジョウ</t>
    </rPh>
    <rPh sb="8" eb="10">
      <t>ジュモク</t>
    </rPh>
    <rPh sb="11" eb="13">
      <t>ホンスウ</t>
    </rPh>
    <phoneticPr fontId="1"/>
  </si>
  <si>
    <t>本</t>
    <rPh sb="0" eb="1">
      <t>ホン</t>
    </rPh>
    <phoneticPr fontId="1"/>
  </si>
  <si>
    <t>高さが１ｍ以上２．５ｍ未満の樹木の本数</t>
    <rPh sb="0" eb="1">
      <t>タカ</t>
    </rPh>
    <rPh sb="5" eb="7">
      <t>イジョウ</t>
    </rPh>
    <rPh sb="11" eb="13">
      <t>ミマン</t>
    </rPh>
    <rPh sb="14" eb="16">
      <t>ジュモク</t>
    </rPh>
    <rPh sb="17" eb="19">
      <t>ホンスウ</t>
    </rPh>
    <phoneticPr fontId="1"/>
  </si>
  <si>
    <t>高さが２．５ｍ以上４ｍ未満の樹木の本数</t>
    <rPh sb="0" eb="1">
      <t>タカ</t>
    </rPh>
    <rPh sb="7" eb="9">
      <t>イジョウ</t>
    </rPh>
    <rPh sb="11" eb="13">
      <t>ミマン</t>
    </rPh>
    <rPh sb="14" eb="16">
      <t>ジュモク</t>
    </rPh>
    <rPh sb="17" eb="19">
      <t>ホンスウ</t>
    </rPh>
    <phoneticPr fontId="1"/>
  </si>
  <si>
    <t>㎡</t>
  </si>
  <si>
    <t>㎡</t>
    <phoneticPr fontId="1"/>
  </si>
  <si>
    <t>③植栽基盤の水平投影面積の合計</t>
    <rPh sb="1" eb="3">
      <t>ショクサイ</t>
    </rPh>
    <rPh sb="3" eb="5">
      <t>キバン</t>
    </rPh>
    <rPh sb="6" eb="8">
      <t>スイヘイ</t>
    </rPh>
    <rPh sb="8" eb="10">
      <t>トウエイ</t>
    </rPh>
    <rPh sb="10" eb="12">
      <t>メンセキ</t>
    </rPh>
    <rPh sb="13" eb="15">
      <t>ゴウケイ</t>
    </rPh>
    <phoneticPr fontId="1"/>
  </si>
  <si>
    <t>備考</t>
    <rPh sb="0" eb="2">
      <t>ビコウ</t>
    </rPh>
    <phoneticPr fontId="1"/>
  </si>
  <si>
    <t>T2:高さが２．５ｍ以上４ｍ未満の樹木の本数</t>
    <rPh sb="3" eb="4">
      <t>タカ</t>
    </rPh>
    <rPh sb="10" eb="12">
      <t>イジョウ</t>
    </rPh>
    <rPh sb="14" eb="16">
      <t>ミマン</t>
    </rPh>
    <rPh sb="17" eb="19">
      <t>ジュモク</t>
    </rPh>
    <rPh sb="20" eb="22">
      <t>ホンスウ</t>
    </rPh>
    <phoneticPr fontId="1"/>
  </si>
  <si>
    <t>T1:高さが４ｍ以上の樹木の本数</t>
    <rPh sb="3" eb="4">
      <t>タカ</t>
    </rPh>
    <rPh sb="8" eb="10">
      <t>イジョウ</t>
    </rPh>
    <rPh sb="11" eb="13">
      <t>ジュモク</t>
    </rPh>
    <rPh sb="14" eb="16">
      <t>ホンスウ</t>
    </rPh>
    <phoneticPr fontId="1"/>
  </si>
  <si>
    <t>A:植栽基盤の水平投影面積</t>
    <rPh sb="2" eb="4">
      <t>ショクサイ</t>
    </rPh>
    <rPh sb="4" eb="6">
      <t>キバン</t>
    </rPh>
    <rPh sb="7" eb="9">
      <t>スイヘイ</t>
    </rPh>
    <rPh sb="9" eb="11">
      <t>トウエイ</t>
    </rPh>
    <rPh sb="11" eb="13">
      <t>メンセキ</t>
    </rPh>
    <phoneticPr fontId="1"/>
  </si>
  <si>
    <t>T3:高さが１ｍ以上２．５ｍ未満の樹木の本数</t>
    <rPh sb="3" eb="4">
      <t>タカ</t>
    </rPh>
    <rPh sb="8" eb="10">
      <t>イジョウ</t>
    </rPh>
    <rPh sb="14" eb="16">
      <t>ミマン</t>
    </rPh>
    <rPh sb="17" eb="19">
      <t>ジュモク</t>
    </rPh>
    <rPh sb="20" eb="22">
      <t>ホンスウ</t>
    </rPh>
    <phoneticPr fontId="1"/>
  </si>
  <si>
    <t>T4:高さが１ｍ未満の樹木の本数</t>
    <rPh sb="3" eb="4">
      <t>タカ</t>
    </rPh>
    <rPh sb="8" eb="10">
      <t>ミマン</t>
    </rPh>
    <rPh sb="11" eb="13">
      <t>ジュモク</t>
    </rPh>
    <rPh sb="14" eb="16">
      <t>ホンスウ</t>
    </rPh>
    <phoneticPr fontId="1"/>
  </si>
  <si>
    <t>A1</t>
    <phoneticPr fontId="1"/>
  </si>
  <si>
    <t>A2</t>
    <phoneticPr fontId="1"/>
  </si>
  <si>
    <t>A3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</si>
  <si>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</si>
  <si>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</si>
  <si>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</si>
  <si>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</si>
  <si>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</si>
  <si>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</si>
  <si>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敷地面積</t>
    <rPh sb="0" eb="2">
      <t>シキチ</t>
    </rPh>
    <rPh sb="2" eb="4">
      <t>メンセキ</t>
    </rPh>
    <phoneticPr fontId="1"/>
  </si>
  <si>
    <t>緑化施設の面積</t>
    <rPh sb="0" eb="2">
      <t>リョクカ</t>
    </rPh>
    <rPh sb="2" eb="4">
      <t>シセツ</t>
    </rPh>
    <rPh sb="5" eb="7">
      <t>メンセキ</t>
    </rPh>
    <phoneticPr fontId="1"/>
  </si>
  <si>
    <t>合計</t>
    <rPh sb="0" eb="2">
      <t>ゴウケイ</t>
    </rPh>
    <phoneticPr fontId="1"/>
  </si>
  <si>
    <t>緑化施設の面積の算出方法等</t>
    <rPh sb="0" eb="2">
      <t>リョクカ</t>
    </rPh>
    <rPh sb="2" eb="4">
      <t>シセツ</t>
    </rPh>
    <rPh sb="5" eb="7">
      <t>メンセキ</t>
    </rPh>
    <rPh sb="8" eb="10">
      <t>サンシュツ</t>
    </rPh>
    <rPh sb="10" eb="12">
      <t>ホウホウ</t>
    </rPh>
    <rPh sb="12" eb="13">
      <t>トウ</t>
    </rPh>
    <phoneticPr fontId="1"/>
  </si>
  <si>
    <t>【計算式】A ≦ 18×T1＋10×T2＋4×T3＋T4</t>
    <rPh sb="1" eb="3">
      <t>ケイサン</t>
    </rPh>
    <rPh sb="3" eb="4">
      <t>シキ</t>
    </rPh>
    <phoneticPr fontId="1"/>
  </si>
  <si>
    <t>最低限度</t>
    <rPh sb="0" eb="2">
      <t>サイテイ</t>
    </rPh>
    <rPh sb="2" eb="4">
      <t>ゲンド</t>
    </rPh>
    <phoneticPr fontId="1"/>
  </si>
  <si>
    <t>算出結果</t>
    <rPh sb="0" eb="2">
      <t>サンシュツ</t>
    </rPh>
    <rPh sb="2" eb="4">
      <t>ケッカ</t>
    </rPh>
    <phoneticPr fontId="1"/>
  </si>
  <si>
    <t>判定</t>
    <rPh sb="0" eb="2">
      <t>ハンテイ</t>
    </rPh>
    <phoneticPr fontId="1"/>
  </si>
  <si>
    <t>ｍ</t>
    <phoneticPr fontId="1"/>
  </si>
  <si>
    <t>傾斜した外壁の水平投影面積</t>
    <rPh sb="0" eb="2">
      <t>ケイシャ</t>
    </rPh>
    <rPh sb="4" eb="6">
      <t>ガイヘキ</t>
    </rPh>
    <rPh sb="7" eb="9">
      <t>スイヘイ</t>
    </rPh>
    <rPh sb="9" eb="11">
      <t>トウエイ</t>
    </rPh>
    <rPh sb="11" eb="13">
      <t>メンセキ</t>
    </rPh>
    <phoneticPr fontId="1"/>
  </si>
  <si>
    <t>緑化施設
の区分</t>
    <rPh sb="0" eb="2">
      <t>リョクカ</t>
    </rPh>
    <rPh sb="2" eb="4">
      <t>シセツ</t>
    </rPh>
    <rPh sb="6" eb="8">
      <t>クブン</t>
    </rPh>
    <phoneticPr fontId="1"/>
  </si>
  <si>
    <t>（A＋B+C+D+E)×１／４</t>
    <phoneticPr fontId="1"/>
  </si>
  <si>
    <t>㎡</t>
    <phoneticPr fontId="1"/>
  </si>
  <si>
    <t>園路等の面積（F1,F2のいずれか小さいもの）</t>
    <rPh sb="0" eb="2">
      <t>エンロ</t>
    </rPh>
    <rPh sb="2" eb="3">
      <t>トウ</t>
    </rPh>
    <rPh sb="4" eb="6">
      <t>メンセキ</t>
    </rPh>
    <rPh sb="17" eb="18">
      <t>チイ</t>
    </rPh>
    <phoneticPr fontId="1"/>
  </si>
  <si>
    <t>F1</t>
    <phoneticPr fontId="1"/>
  </si>
  <si>
    <t>F2</t>
    <phoneticPr fontId="1"/>
  </si>
  <si>
    <t>延長×1.0m</t>
    <rPh sb="0" eb="2">
      <t>エンチョウ</t>
    </rPh>
    <phoneticPr fontId="1"/>
  </si>
  <si>
    <t>直立した外壁の延長</t>
    <rPh sb="0" eb="2">
      <t>チョクリツ</t>
    </rPh>
    <rPh sb="4" eb="6">
      <t>ガイヘキ</t>
    </rPh>
    <rPh sb="7" eb="9">
      <t>エンチョウ</t>
    </rPh>
    <phoneticPr fontId="1"/>
  </si>
  <si>
    <t>附属して設けられる園路、土留その他の施設の水平投影面積</t>
    <rPh sb="0" eb="2">
      <t>フゾク</t>
    </rPh>
    <rPh sb="4" eb="5">
      <t>モウ</t>
    </rPh>
    <rPh sb="9" eb="11">
      <t>エンロ</t>
    </rPh>
    <rPh sb="12" eb="13">
      <t>ツチ</t>
    </rPh>
    <rPh sb="13" eb="14">
      <t>ドメ</t>
    </rPh>
    <rPh sb="16" eb="17">
      <t>タ</t>
    </rPh>
    <rPh sb="18" eb="20">
      <t>シセツ</t>
    </rPh>
    <rPh sb="21" eb="23">
      <t>スイヘイ</t>
    </rPh>
    <rPh sb="23" eb="25">
      <t>トウエイ</t>
    </rPh>
    <rPh sb="25" eb="27">
      <t>メンセキ</t>
    </rPh>
    <phoneticPr fontId="1"/>
  </si>
  <si>
    <t>みなし樹冠が重なる部分の水平投影面積（控除）</t>
    <rPh sb="3" eb="4">
      <t>ジュ</t>
    </rPh>
    <rPh sb="4" eb="5">
      <t>カン</t>
    </rPh>
    <rPh sb="6" eb="7">
      <t>カサ</t>
    </rPh>
    <rPh sb="9" eb="11">
      <t>ブブン</t>
    </rPh>
    <rPh sb="12" eb="14">
      <t>スイヘイ</t>
    </rPh>
    <rPh sb="14" eb="16">
      <t>トウエイ</t>
    </rPh>
    <rPh sb="16" eb="18">
      <t>メンセキ</t>
    </rPh>
    <rPh sb="19" eb="21">
      <t>コウジョ</t>
    </rPh>
    <phoneticPr fontId="1"/>
  </si>
  <si>
    <t>樹木
※①～③のいずれかの方法で計算してください。</t>
    <rPh sb="0" eb="2">
      <t>ジュモク</t>
    </rPh>
    <rPh sb="14" eb="16">
      <t>ホウホウ</t>
    </rPh>
    <rPh sb="17" eb="19">
      <t>ケイサン</t>
    </rPh>
    <phoneticPr fontId="1"/>
  </si>
  <si>
    <t>緑化率チェックシート</t>
    <rPh sb="0" eb="2">
      <t>リョクカ</t>
    </rPh>
    <rPh sb="2" eb="3">
      <t>リツ</t>
    </rPh>
    <phoneticPr fontId="1"/>
  </si>
  <si>
    <t>樹木に係る水平投影面積の合計（A1＋A2＋A3)</t>
    <rPh sb="0" eb="2">
      <t>ジュモク</t>
    </rPh>
    <rPh sb="3" eb="4">
      <t>カカ</t>
    </rPh>
    <rPh sb="5" eb="7">
      <t>スイヘイ</t>
    </rPh>
    <rPh sb="7" eb="9">
      <t>トウエイ</t>
    </rPh>
    <rPh sb="9" eb="11">
      <t>メンセキ</t>
    </rPh>
    <rPh sb="12" eb="14">
      <t>ゴウケイ</t>
    </rPh>
    <phoneticPr fontId="1"/>
  </si>
  <si>
    <t>　樹冠が重なる部分の水平投影面積（控除）</t>
    <rPh sb="1" eb="2">
      <t>ジュ</t>
    </rPh>
    <rPh sb="2" eb="3">
      <t>カン</t>
    </rPh>
    <rPh sb="4" eb="5">
      <t>カサ</t>
    </rPh>
    <rPh sb="7" eb="9">
      <t>ブブン</t>
    </rPh>
    <rPh sb="10" eb="12">
      <t>スイヘイ</t>
    </rPh>
    <rPh sb="12" eb="14">
      <t>トウエイ</t>
    </rPh>
    <rPh sb="14" eb="16">
      <t>メンセキ</t>
    </rPh>
    <rPh sb="17" eb="19">
      <t>コウジョ</t>
    </rPh>
    <phoneticPr fontId="1"/>
  </si>
  <si>
    <r>
      <t>緑化率</t>
    </r>
    <r>
      <rPr>
        <sz val="10"/>
        <color theme="1"/>
        <rFont val="メイリオ"/>
        <family val="3"/>
        <charset val="128"/>
      </rPr>
      <t>(緑化施設の面積の敷地面積に対する割合)</t>
    </r>
    <rPh sb="0" eb="2">
      <t>リョクカ</t>
    </rPh>
    <rPh sb="2" eb="3">
      <t>リツ</t>
    </rPh>
    <rPh sb="4" eb="6">
      <t>リョクカ</t>
    </rPh>
    <rPh sb="6" eb="8">
      <t>シセツ</t>
    </rPh>
    <rPh sb="9" eb="11">
      <t>メンセキ</t>
    </rPh>
    <rPh sb="12" eb="14">
      <t>シキチ</t>
    </rPh>
    <rPh sb="14" eb="16">
      <t>メンセキ</t>
    </rPh>
    <rPh sb="17" eb="18">
      <t>タイ</t>
    </rPh>
    <rPh sb="20" eb="22">
      <t>ワリアイ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</si>
</sst>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＠&quot;\ 0.00\ &quot;㎡&quot;"/>
    <numFmt numFmtId="177" formatCode="&quot;＠&quot;\ 0\ &quot;㎡&quot;"/>
    <numFmt numFmtId="178" formatCode="0.00&quot;㎡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176" fontId="2" fillId="0" borderId="15" xfId="0" quotePrefix="1" applyNumberFormat="1" applyFont="1" applyBorder="1">
      <alignment vertical="center"/>
    </xf>
    <xf numFmtId="176" fontId="2" fillId="0" borderId="16" xfId="0" quotePrefix="1" applyNumberFormat="1" applyFont="1" applyBorder="1">
      <alignment vertical="center"/>
    </xf>
    <xf numFmtId="0" fontId="2" fillId="0" borderId="17" xfId="0" applyFont="1" applyBorder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4" xfId="0" applyFont="1" applyBorder="1" applyAlignment="1">
      <alignment horizontal="justify" vertical="center"/>
    </xf>
    <xf numFmtId="0" fontId="2" fillId="0" borderId="3" xfId="0" applyFont="1" applyBorder="1" applyAlignment="1">
      <alignment horizontal="center" vertical="center"/>
    </xf>
    <xf numFmtId="177" fontId="2" fillId="0" borderId="15" xfId="0" quotePrefix="1" applyNumberFormat="1" applyFont="1" applyBorder="1">
      <alignment vertical="center"/>
    </xf>
    <xf numFmtId="0" fontId="2" fillId="0" borderId="23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 applyBorder="1">
      <alignment vertical="center"/>
    </xf>
    <xf numFmtId="178" fontId="2" fillId="0" borderId="8" xfId="0" applyNumberFormat="1" applyFont="1" applyBorder="1">
      <alignment vertical="center"/>
    </xf>
    <xf numFmtId="0" fontId="2" fillId="0" borderId="30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9" xfId="0" applyFont="1" applyBorder="1" applyAlignment="1">
      <alignment horizontal="justify" vertical="center"/>
    </xf>
    <xf numFmtId="0" fontId="2" fillId="0" borderId="46" xfId="0" applyFont="1" applyBorder="1">
      <alignment vertical="center"/>
    </xf>
    <xf numFmtId="0" fontId="2" fillId="0" borderId="50" xfId="0" applyFont="1" applyFill="1" applyBorder="1" applyAlignment="1">
      <alignment horizontal="right" vertical="center"/>
    </xf>
    <xf numFmtId="0" fontId="2" fillId="0" borderId="47" xfId="0" applyFont="1" applyBorder="1">
      <alignment vertical="center"/>
    </xf>
    <xf numFmtId="178" fontId="2" fillId="0" borderId="0" xfId="0" applyNumberFormat="1" applyFont="1" applyBorder="1">
      <alignment vertical="center"/>
    </xf>
    <xf numFmtId="178" fontId="2" fillId="0" borderId="6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0" fontId="2" fillId="0" borderId="9" xfId="0" applyNumberFormat="1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8" xfId="0" applyFont="1" applyBorder="1">
      <alignment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justify" vertical="center"/>
    </xf>
    <xf numFmtId="0" fontId="2" fillId="0" borderId="58" xfId="0" applyFont="1" applyBorder="1" applyAlignment="1">
      <alignment horizontal="justify" vertical="center"/>
    </xf>
    <xf numFmtId="0" fontId="2" fillId="0" borderId="72" xfId="0" applyFont="1" applyBorder="1" applyAlignment="1">
      <alignment horizontal="justify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57" xfId="0" applyFont="1" applyFill="1" applyBorder="1">
      <alignment vertical="center"/>
    </xf>
    <xf numFmtId="0" fontId="2" fillId="0" borderId="73" xfId="0" applyFont="1" applyBorder="1">
      <alignment vertical="center"/>
    </xf>
    <xf numFmtId="0" fontId="2" fillId="0" borderId="74" xfId="0" applyFont="1" applyBorder="1">
      <alignment vertical="center"/>
    </xf>
    <xf numFmtId="0" fontId="2" fillId="0" borderId="75" xfId="0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76" xfId="0" applyFont="1" applyBorder="1">
      <alignment vertical="center"/>
    </xf>
    <xf numFmtId="0" fontId="2" fillId="0" borderId="77" xfId="0" applyFont="1" applyBorder="1">
      <alignment vertical="center"/>
    </xf>
    <xf numFmtId="0" fontId="2" fillId="0" borderId="78" xfId="0" applyFont="1" applyBorder="1">
      <alignment vertical="center"/>
    </xf>
    <xf numFmtId="0" fontId="2" fillId="0" borderId="79" xfId="0" applyFont="1" applyBorder="1">
      <alignment vertical="center"/>
    </xf>
    <xf numFmtId="0" fontId="2" fillId="0" borderId="80" xfId="0" applyFont="1" applyBorder="1" applyAlignment="1">
      <alignment horizontal="justify" vertical="center"/>
    </xf>
    <xf numFmtId="0" fontId="2" fillId="0" borderId="78" xfId="0" applyFont="1" applyFill="1" applyBorder="1">
      <alignment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82" xfId="0" applyFont="1" applyBorder="1" applyAlignment="1">
      <alignment horizontal="right" vertical="center"/>
    </xf>
    <xf numFmtId="0" fontId="2" fillId="0" borderId="85" xfId="0" applyFont="1" applyBorder="1" applyAlignment="1">
      <alignment horizontal="justify" vertical="center"/>
    </xf>
    <xf numFmtId="0" fontId="2" fillId="2" borderId="38" xfId="0" applyFont="1" applyFill="1" applyBorder="1" applyAlignment="1">
      <alignment horizontal="right" vertical="center"/>
    </xf>
    <xf numFmtId="0" fontId="2" fillId="2" borderId="84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9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79" xfId="0" applyFont="1" applyFill="1" applyBorder="1" applyAlignment="1">
      <alignment horizontal="right" vertical="center"/>
    </xf>
    <xf numFmtId="0" fontId="2" fillId="2" borderId="25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9" fontId="2" fillId="0" borderId="10" xfId="0" applyNumberFormat="1" applyFont="1" applyFill="1" applyBorder="1" applyProtection="1">
      <alignment vertical="center"/>
      <protection locked="0"/>
    </xf>
    <xf numFmtId="178" fontId="2" fillId="0" borderId="26" xfId="0" applyNumberFormat="1" applyFont="1" applyBorder="1">
      <alignment vertical="center"/>
    </xf>
    <xf numFmtId="178" fontId="2" fillId="0" borderId="31" xfId="0" applyNumberFormat="1" applyFont="1" applyBorder="1">
      <alignment vertical="center"/>
    </xf>
    <xf numFmtId="178" fontId="2" fillId="0" borderId="27" xfId="0" applyNumberFormat="1" applyFont="1" applyBorder="1">
      <alignment vertical="center"/>
    </xf>
    <xf numFmtId="10" fontId="2" fillId="0" borderId="28" xfId="0" applyNumberFormat="1" applyFont="1" applyBorder="1">
      <alignment vertical="center"/>
    </xf>
    <xf numFmtId="10" fontId="2" fillId="0" borderId="35" xfId="0" applyNumberFormat="1" applyFont="1" applyBorder="1">
      <alignment vertical="center"/>
    </xf>
    <xf numFmtId="10" fontId="2" fillId="0" borderId="29" xfId="0" applyNumberFormat="1" applyFont="1" applyBorder="1">
      <alignment vertical="center"/>
    </xf>
    <xf numFmtId="0" fontId="2" fillId="0" borderId="30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2" fillId="0" borderId="83" xfId="0" applyFont="1" applyBorder="1" applyAlignment="1">
      <alignment vertical="center" shrinkToFit="1"/>
    </xf>
    <xf numFmtId="0" fontId="2" fillId="0" borderId="84" xfId="0" applyFont="1" applyBorder="1" applyAlignment="1">
      <alignment vertical="center" shrinkToFit="1"/>
    </xf>
    <xf numFmtId="0" fontId="6" fillId="0" borderId="54" xfId="0" applyFont="1" applyBorder="1" applyAlignment="1">
      <alignment horizontal="justify" vertical="center"/>
    </xf>
    <xf numFmtId="0" fontId="6" fillId="0" borderId="29" xfId="0" applyFont="1" applyBorder="1" applyAlignment="1">
      <alignment horizontal="justify" vertical="center"/>
    </xf>
    <xf numFmtId="0" fontId="2" fillId="0" borderId="55" xfId="0" applyFont="1" applyBorder="1">
      <alignment vertical="center"/>
    </xf>
    <xf numFmtId="0" fontId="2" fillId="0" borderId="32" xfId="0" applyFont="1" applyBorder="1">
      <alignment vertical="center"/>
    </xf>
    <xf numFmtId="178" fontId="2" fillId="2" borderId="17" xfId="0" applyNumberFormat="1" applyFont="1" applyFill="1" applyBorder="1">
      <alignment vertical="center"/>
    </xf>
    <xf numFmtId="178" fontId="2" fillId="2" borderId="32" xfId="0" applyNumberFormat="1" applyFont="1" applyFill="1" applyBorder="1">
      <alignment vertical="center"/>
    </xf>
    <xf numFmtId="178" fontId="2" fillId="2" borderId="56" xfId="0" applyNumberFormat="1" applyFont="1" applyFill="1" applyBorder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57" xfId="0" applyFont="1" applyBorder="1" applyAlignment="1">
      <alignment horizontal="left" vertical="center" indent="1"/>
    </xf>
    <xf numFmtId="0" fontId="2" fillId="0" borderId="58" xfId="0" applyFont="1" applyBorder="1" applyAlignment="1">
      <alignment horizontal="left" vertical="center" indent="1"/>
    </xf>
    <xf numFmtId="0" fontId="0" fillId="0" borderId="61" xfId="0" applyBorder="1">
      <alignment vertical="center"/>
    </xf>
    <xf numFmtId="0" fontId="0" fillId="0" borderId="20" xfId="0" applyBorder="1">
      <alignment vertical="center"/>
    </xf>
    <xf numFmtId="0" fontId="2" fillId="0" borderId="26" xfId="0" applyFont="1" applyBorder="1" applyAlignment="1">
      <alignment horizontal="justify" vertical="center"/>
    </xf>
    <xf numFmtId="0" fontId="2" fillId="0" borderId="31" xfId="0" applyFont="1" applyBorder="1" applyAlignment="1">
      <alignment horizontal="justify" vertical="center"/>
    </xf>
    <xf numFmtId="0" fontId="2" fillId="0" borderId="27" xfId="0" applyFont="1" applyBorder="1" applyAlignment="1">
      <alignment horizontal="justify" vertical="center"/>
    </xf>
    <xf numFmtId="0" fontId="2" fillId="0" borderId="21" xfId="0" applyFont="1" applyBorder="1" applyAlignment="1">
      <alignment horizontal="justify" vertical="center"/>
    </xf>
    <xf numFmtId="0" fontId="2" fillId="0" borderId="34" xfId="0" applyFont="1" applyBorder="1" applyAlignment="1">
      <alignment horizontal="justify" vertical="center"/>
    </xf>
    <xf numFmtId="0" fontId="2" fillId="0" borderId="22" xfId="0" applyFont="1" applyBorder="1" applyAlignment="1">
      <alignment horizontal="justify" vertical="center"/>
    </xf>
    <xf numFmtId="0" fontId="2" fillId="0" borderId="19" xfId="0" applyFont="1" applyBorder="1" applyAlignment="1">
      <alignment horizontal="justify" vertical="center"/>
    </xf>
    <xf numFmtId="0" fontId="2" fillId="0" borderId="33" xfId="0" applyFont="1" applyBorder="1" applyAlignment="1">
      <alignment horizontal="justify" vertical="center"/>
    </xf>
    <xf numFmtId="0" fontId="2" fillId="0" borderId="20" xfId="0" applyFont="1" applyBorder="1" applyAlignment="1">
      <alignment horizontal="justify" vertical="center"/>
    </xf>
    <xf numFmtId="0" fontId="2" fillId="0" borderId="37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4" fillId="0" borderId="43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9" xfId="0" applyFont="1" applyBorder="1" applyAlignment="1">
      <alignment horizontal="justify" vertical="center"/>
    </xf>
    <xf numFmtId="0" fontId="2" fillId="0" borderId="60" xfId="0" applyFont="1" applyBorder="1" applyAlignment="1">
      <alignment horizontal="justify" vertical="center"/>
    </xf>
    <xf numFmtId="0" fontId="2" fillId="0" borderId="5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8" xfId="0" applyFont="1" applyBorder="1" applyAlignment="1">
      <alignment horizontal="justify" vertical="center"/>
    </xf>
    <xf numFmtId="0" fontId="2" fillId="0" borderId="49" xfId="0" applyFont="1" applyBorder="1" applyAlignment="1">
      <alignment horizontal="justify" vertical="center"/>
    </xf>
    <xf numFmtId="0" fontId="2" fillId="0" borderId="50" xfId="0" applyFont="1" applyBorder="1" applyAlignment="1">
      <alignment horizontal="justify" vertical="center"/>
    </xf>
    <xf numFmtId="0" fontId="2" fillId="0" borderId="55" xfId="0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4" fillId="0" borderId="4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51538</xdr:colOff>
      <xdr:row>28</xdr:row>
      <xdr:rowOff>10543</xdr:rowOff>
    </xdr:from>
    <xdr:to>
      <xdr:col>2</xdr:col>
      <xdr:colOff>2141220</xdr:colOff>
      <xdr:row>29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8758" y="10571863"/>
          <a:ext cx="2798342" cy="37807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・着色部分に数値を記入してください。</a:t>
          </a:r>
          <a:endParaRPr kumimoji="1" lang="en-US" altLang="ja-JP" sz="12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6"/>
  <sheetViews>
    <sheetView showGridLines="0" showZeros="0" tabSelected="1" view="pageBreakPreview" zoomScaleNormal="55" zoomScaleSheetLayoutView="100" workbookViewId="0">
      <selection activeCell="N33" sqref="N33"/>
    </sheetView>
  </sheetViews>
  <sheetFormatPr defaultColWidth="9" defaultRowHeight="27" customHeight="1" x14ac:dyDescent="0.2"/>
  <cols>
    <col min="1" max="1" width="9" style="1"/>
    <col min="2" max="2" width="10.33203125" style="1" bestFit="1" customWidth="1"/>
    <col min="3" max="3" width="32.6640625" style="1" customWidth="1"/>
    <col min="4" max="4" width="15.88671875" style="1" customWidth="1"/>
    <col min="5" max="5" width="7.44140625" style="1" customWidth="1"/>
    <col min="6" max="6" width="5.77734375" style="1" bestFit="1" customWidth="1"/>
    <col min="7" max="7" width="10" style="1" bestFit="1" customWidth="1"/>
    <col min="8" max="8" width="3.77734375" style="1" customWidth="1"/>
    <col min="9" max="9" width="4.6640625" style="1" bestFit="1" customWidth="1"/>
    <col min="10" max="10" width="14.21875" style="1" bestFit="1" customWidth="1"/>
    <col min="11" max="11" width="9" style="1"/>
    <col min="12" max="12" width="10.77734375" style="1" hidden="1" customWidth="1"/>
    <col min="13" max="16384" width="9" style="1"/>
  </cols>
  <sheetData>
    <row r="1" spans="2:12" ht="27" customHeight="1" x14ac:dyDescent="0.2">
      <c r="B1" s="133" t="s">
        <v>54</v>
      </c>
      <c r="C1" s="133"/>
      <c r="D1" s="133"/>
      <c r="E1" s="133"/>
      <c r="F1" s="133"/>
      <c r="G1" s="133"/>
      <c r="H1" s="133"/>
      <c r="I1" s="133"/>
      <c r="J1" s="133"/>
    </row>
    <row r="2" spans="2:12" ht="13.5" customHeight="1" thickBot="1" x14ac:dyDescent="0.25"/>
    <row r="3" spans="2:12" ht="42" customHeight="1" thickBot="1" x14ac:dyDescent="0.25">
      <c r="B3" s="33" t="s">
        <v>43</v>
      </c>
      <c r="C3" s="141" t="s">
        <v>36</v>
      </c>
      <c r="D3" s="142"/>
      <c r="E3" s="142"/>
      <c r="F3" s="143"/>
      <c r="G3" s="141" t="s">
        <v>10</v>
      </c>
      <c r="H3" s="142"/>
      <c r="I3" s="143"/>
      <c r="J3" s="14" t="s">
        <v>18</v>
      </c>
      <c r="L3"/>
    </row>
    <row r="4" spans="2:12" ht="30.75" customHeight="1" x14ac:dyDescent="0.2">
      <c r="B4" s="138" t="s">
        <v>53</v>
      </c>
      <c r="C4" s="134" t="s">
        <v>6</v>
      </c>
      <c r="D4" s="135"/>
      <c r="E4" s="69"/>
      <c r="F4" s="23" t="s">
        <v>16</v>
      </c>
      <c r="G4" s="123">
        <f>E4-E5</f>
        <v>0</v>
      </c>
      <c r="H4" s="87" t="s">
        <v>16</v>
      </c>
      <c r="I4" s="127" t="s">
        <v>24</v>
      </c>
      <c r="J4" s="148"/>
      <c r="L4"/>
    </row>
    <row r="5" spans="2:12" ht="30.75" customHeight="1" x14ac:dyDescent="0.2">
      <c r="B5" s="139"/>
      <c r="C5" s="94" t="s">
        <v>56</v>
      </c>
      <c r="D5" s="95"/>
      <c r="E5" s="70"/>
      <c r="F5" s="68" t="s">
        <v>16</v>
      </c>
      <c r="G5" s="124"/>
      <c r="H5" s="88"/>
      <c r="I5" s="128"/>
      <c r="J5" s="149"/>
      <c r="L5"/>
    </row>
    <row r="6" spans="2:12" ht="30.75" customHeight="1" thickBot="1" x14ac:dyDescent="0.25">
      <c r="B6" s="139"/>
      <c r="C6" s="117" t="s">
        <v>5</v>
      </c>
      <c r="D6" s="118"/>
      <c r="E6" s="118"/>
      <c r="F6" s="12"/>
      <c r="G6" s="17"/>
      <c r="H6" s="38"/>
      <c r="I6" s="52"/>
      <c r="J6" s="7"/>
      <c r="L6"/>
    </row>
    <row r="7" spans="2:12" ht="30.75" customHeight="1" x14ac:dyDescent="0.2">
      <c r="B7" s="139"/>
      <c r="C7" s="108" t="s">
        <v>13</v>
      </c>
      <c r="D7" s="109"/>
      <c r="E7" s="71"/>
      <c r="F7" s="13" t="s">
        <v>12</v>
      </c>
      <c r="G7" s="150">
        <f>SUM(L7:L9)-E10</f>
        <v>0</v>
      </c>
      <c r="H7" s="89" t="s">
        <v>45</v>
      </c>
      <c r="I7" s="131" t="s">
        <v>25</v>
      </c>
      <c r="J7" s="9">
        <v>3.8</v>
      </c>
      <c r="L7" s="49">
        <f>E7*J7</f>
        <v>0</v>
      </c>
    </row>
    <row r="8" spans="2:12" ht="30.75" customHeight="1" x14ac:dyDescent="0.2">
      <c r="B8" s="139"/>
      <c r="C8" s="108" t="s">
        <v>14</v>
      </c>
      <c r="D8" s="109"/>
      <c r="E8" s="71"/>
      <c r="F8" s="13" t="s">
        <v>12</v>
      </c>
      <c r="G8" s="150"/>
      <c r="H8" s="89"/>
      <c r="I8" s="131"/>
      <c r="J8" s="9">
        <v>8.0399999999999991</v>
      </c>
      <c r="L8" s="50">
        <f>E8*J8</f>
        <v>0</v>
      </c>
    </row>
    <row r="9" spans="2:12" ht="30.75" customHeight="1" thickBot="1" x14ac:dyDescent="0.25">
      <c r="B9" s="139"/>
      <c r="C9" s="108" t="s">
        <v>11</v>
      </c>
      <c r="D9" s="109"/>
      <c r="E9" s="71"/>
      <c r="F9" s="13" t="s">
        <v>12</v>
      </c>
      <c r="G9" s="150"/>
      <c r="H9" s="89"/>
      <c r="I9" s="131"/>
      <c r="J9" s="9">
        <v>13.85</v>
      </c>
      <c r="L9" s="51">
        <f>E9*J9</f>
        <v>0</v>
      </c>
    </row>
    <row r="10" spans="2:12" ht="30.75" customHeight="1" x14ac:dyDescent="0.2">
      <c r="B10" s="139"/>
      <c r="C10" s="94" t="s">
        <v>52</v>
      </c>
      <c r="D10" s="95"/>
      <c r="E10" s="70"/>
      <c r="F10" s="68" t="s">
        <v>16</v>
      </c>
      <c r="G10" s="151"/>
      <c r="H10" s="90"/>
      <c r="I10" s="152"/>
      <c r="J10" s="10"/>
    </row>
    <row r="11" spans="2:12" ht="30.75" customHeight="1" x14ac:dyDescent="0.2">
      <c r="B11" s="139"/>
      <c r="C11" s="117" t="s">
        <v>17</v>
      </c>
      <c r="D11" s="118"/>
      <c r="E11" s="118"/>
      <c r="F11" s="12"/>
      <c r="G11" s="17"/>
      <c r="H11" s="38"/>
      <c r="I11" s="52"/>
      <c r="J11" s="7"/>
      <c r="L11"/>
    </row>
    <row r="12" spans="2:12" ht="30.75" customHeight="1" x14ac:dyDescent="0.2">
      <c r="B12" s="139"/>
      <c r="C12" s="129" t="s">
        <v>37</v>
      </c>
      <c r="D12" s="130"/>
      <c r="E12" s="130"/>
      <c r="F12" s="13"/>
      <c r="G12" s="16"/>
      <c r="H12" s="39"/>
      <c r="I12" s="53"/>
      <c r="J12" s="8"/>
      <c r="L12"/>
    </row>
    <row r="13" spans="2:12" ht="30.75" customHeight="1" thickBot="1" x14ac:dyDescent="0.25">
      <c r="B13" s="139"/>
      <c r="C13" s="108" t="s">
        <v>21</v>
      </c>
      <c r="D13" s="109"/>
      <c r="E13" s="71"/>
      <c r="F13" s="13" t="s">
        <v>16</v>
      </c>
      <c r="G13" s="92">
        <f>IF(E13&lt;=SUM(L14:L17),E13,"条件不適合")</f>
        <v>0</v>
      </c>
      <c r="H13" s="89" t="s">
        <v>45</v>
      </c>
      <c r="I13" s="131" t="s">
        <v>26</v>
      </c>
      <c r="J13" s="8"/>
      <c r="L13"/>
    </row>
    <row r="14" spans="2:12" ht="30.75" customHeight="1" x14ac:dyDescent="0.2">
      <c r="B14" s="139"/>
      <c r="C14" s="108" t="s">
        <v>20</v>
      </c>
      <c r="D14" s="109"/>
      <c r="E14" s="71"/>
      <c r="F14" s="13" t="s">
        <v>12</v>
      </c>
      <c r="G14" s="92"/>
      <c r="H14" s="89"/>
      <c r="I14" s="131"/>
      <c r="J14" s="15">
        <v>18</v>
      </c>
      <c r="L14" s="49">
        <f>E14*J14</f>
        <v>0</v>
      </c>
    </row>
    <row r="15" spans="2:12" ht="30.75" customHeight="1" x14ac:dyDescent="0.2">
      <c r="B15" s="139"/>
      <c r="C15" s="108" t="s">
        <v>19</v>
      </c>
      <c r="D15" s="109"/>
      <c r="E15" s="71"/>
      <c r="F15" s="13" t="s">
        <v>12</v>
      </c>
      <c r="G15" s="92"/>
      <c r="H15" s="89"/>
      <c r="I15" s="131"/>
      <c r="J15" s="15">
        <v>10</v>
      </c>
      <c r="L15" s="50">
        <f>E15*J15</f>
        <v>0</v>
      </c>
    </row>
    <row r="16" spans="2:12" ht="30.75" customHeight="1" x14ac:dyDescent="0.2">
      <c r="B16" s="139"/>
      <c r="C16" s="108" t="s">
        <v>22</v>
      </c>
      <c r="D16" s="109"/>
      <c r="E16" s="71"/>
      <c r="F16" s="13" t="s">
        <v>12</v>
      </c>
      <c r="G16" s="92"/>
      <c r="H16" s="89"/>
      <c r="I16" s="131"/>
      <c r="J16" s="15">
        <v>4</v>
      </c>
      <c r="L16" s="50">
        <f>E16*J16</f>
        <v>0</v>
      </c>
    </row>
    <row r="17" spans="2:12" ht="30.75" customHeight="1" thickBot="1" x14ac:dyDescent="0.25">
      <c r="B17" s="139"/>
      <c r="C17" s="110" t="s">
        <v>23</v>
      </c>
      <c r="D17" s="111"/>
      <c r="E17" s="71"/>
      <c r="F17" s="13" t="s">
        <v>12</v>
      </c>
      <c r="G17" s="93"/>
      <c r="H17" s="91"/>
      <c r="I17" s="132"/>
      <c r="J17" s="15">
        <v>1</v>
      </c>
      <c r="L17" s="51">
        <f>E17*J17</f>
        <v>0</v>
      </c>
    </row>
    <row r="18" spans="2:12" ht="30.75" customHeight="1" thickTop="1" thickBot="1" x14ac:dyDescent="0.25">
      <c r="B18" s="140"/>
      <c r="C18" s="125" t="s">
        <v>55</v>
      </c>
      <c r="D18" s="126"/>
      <c r="E18" s="126"/>
      <c r="F18" s="25"/>
      <c r="G18" s="34">
        <f>SUM(G4,G7,G13)</f>
        <v>0</v>
      </c>
      <c r="H18" s="40" t="s">
        <v>16</v>
      </c>
      <c r="I18" s="56" t="s">
        <v>27</v>
      </c>
      <c r="J18" s="26"/>
      <c r="L18"/>
    </row>
    <row r="19" spans="2:12" ht="30.75" customHeight="1" x14ac:dyDescent="0.2">
      <c r="B19" s="3" t="s">
        <v>0</v>
      </c>
      <c r="C19" s="120" t="s">
        <v>7</v>
      </c>
      <c r="D19" s="121"/>
      <c r="E19" s="121"/>
      <c r="F19" s="122"/>
      <c r="G19" s="72"/>
      <c r="H19" s="42" t="s">
        <v>15</v>
      </c>
      <c r="I19" s="57" t="s">
        <v>28</v>
      </c>
      <c r="J19" s="4"/>
      <c r="L19"/>
    </row>
    <row r="20" spans="2:12" ht="30.75" customHeight="1" x14ac:dyDescent="0.2">
      <c r="B20" s="5" t="s">
        <v>1</v>
      </c>
      <c r="C20" s="114" t="s">
        <v>8</v>
      </c>
      <c r="D20" s="115"/>
      <c r="E20" s="115"/>
      <c r="F20" s="116"/>
      <c r="G20" s="73"/>
      <c r="H20" s="41" t="s">
        <v>15</v>
      </c>
      <c r="I20" s="58" t="s">
        <v>29</v>
      </c>
      <c r="J20" s="6"/>
      <c r="L20"/>
    </row>
    <row r="21" spans="2:12" ht="30.75" customHeight="1" x14ac:dyDescent="0.2">
      <c r="B21" s="5" t="s">
        <v>2</v>
      </c>
      <c r="C21" s="114" t="s">
        <v>9</v>
      </c>
      <c r="D21" s="115"/>
      <c r="E21" s="115"/>
      <c r="F21" s="116"/>
      <c r="G21" s="73"/>
      <c r="H21" s="41" t="s">
        <v>15</v>
      </c>
      <c r="I21" s="58" t="s">
        <v>30</v>
      </c>
      <c r="J21" s="6"/>
      <c r="L21"/>
    </row>
    <row r="22" spans="2:12" ht="30.75" customHeight="1" x14ac:dyDescent="0.2">
      <c r="B22" s="85" t="s">
        <v>4</v>
      </c>
      <c r="C22" s="62" t="s">
        <v>50</v>
      </c>
      <c r="D22" s="63"/>
      <c r="E22" s="74"/>
      <c r="F22" s="64" t="s">
        <v>41</v>
      </c>
      <c r="G22" s="65">
        <f>E22*1</f>
        <v>0</v>
      </c>
      <c r="H22" s="66" t="s">
        <v>15</v>
      </c>
      <c r="I22" s="103" t="s">
        <v>31</v>
      </c>
      <c r="J22" s="67" t="s">
        <v>49</v>
      </c>
      <c r="L22"/>
    </row>
    <row r="23" spans="2:12" ht="30.75" customHeight="1" x14ac:dyDescent="0.2">
      <c r="B23" s="86"/>
      <c r="C23" s="21" t="s">
        <v>42</v>
      </c>
      <c r="D23" s="60"/>
      <c r="E23" s="60"/>
      <c r="F23" s="61"/>
      <c r="G23" s="75"/>
      <c r="H23" s="37" t="s">
        <v>15</v>
      </c>
      <c r="I23" s="104"/>
      <c r="J23" s="22"/>
      <c r="L23"/>
    </row>
    <row r="24" spans="2:12" ht="30.75" customHeight="1" x14ac:dyDescent="0.2">
      <c r="B24" s="20" t="s">
        <v>3</v>
      </c>
      <c r="C24" s="117" t="s">
        <v>51</v>
      </c>
      <c r="D24" s="118"/>
      <c r="E24" s="118"/>
      <c r="F24" s="119"/>
      <c r="G24" s="76"/>
      <c r="H24" s="35" t="s">
        <v>16</v>
      </c>
      <c r="I24" s="54" t="s">
        <v>47</v>
      </c>
      <c r="J24" s="7"/>
      <c r="L24"/>
    </row>
    <row r="25" spans="2:12" ht="30.75" customHeight="1" thickBot="1" x14ac:dyDescent="0.25">
      <c r="B25" s="32"/>
      <c r="C25" s="44" t="s">
        <v>44</v>
      </c>
      <c r="D25" s="45"/>
      <c r="E25" s="45"/>
      <c r="F25" s="46"/>
      <c r="G25" s="48" t="str">
        <f>IF(G24="","",SUM(G18:G23)*1/4)</f>
        <v/>
      </c>
      <c r="H25" s="47" t="s">
        <v>15</v>
      </c>
      <c r="I25" s="55" t="s">
        <v>48</v>
      </c>
      <c r="J25" s="8"/>
      <c r="L25"/>
    </row>
    <row r="26" spans="2:12" ht="30.75" customHeight="1" thickTop="1" thickBot="1" x14ac:dyDescent="0.25">
      <c r="B26" s="32"/>
      <c r="C26" s="144" t="s">
        <v>46</v>
      </c>
      <c r="D26" s="145"/>
      <c r="E26" s="145"/>
      <c r="F26" s="146"/>
      <c r="G26" s="77">
        <f>MIN(G24:G25)</f>
        <v>0</v>
      </c>
      <c r="H26" s="43" t="s">
        <v>15</v>
      </c>
      <c r="I26" s="59" t="s">
        <v>32</v>
      </c>
      <c r="J26" s="8"/>
      <c r="L26"/>
    </row>
    <row r="27" spans="2:12" ht="30.75" customHeight="1" thickBot="1" x14ac:dyDescent="0.25">
      <c r="B27" s="147" t="s">
        <v>35</v>
      </c>
      <c r="C27" s="142"/>
      <c r="D27" s="142"/>
      <c r="E27" s="142"/>
      <c r="F27" s="143"/>
      <c r="G27" s="11">
        <f>SUM(G18:G24)</f>
        <v>0</v>
      </c>
      <c r="H27" s="36" t="s">
        <v>15</v>
      </c>
      <c r="I27" s="24"/>
      <c r="J27" s="2"/>
      <c r="L27"/>
    </row>
    <row r="28" spans="2:12" ht="15" customHeight="1" thickBot="1" x14ac:dyDescent="0.25">
      <c r="B28"/>
      <c r="C28"/>
      <c r="D28"/>
      <c r="E28"/>
      <c r="F28"/>
      <c r="G28"/>
      <c r="H28"/>
      <c r="I28"/>
      <c r="J28"/>
    </row>
    <row r="29" spans="2:12" ht="30.75" customHeight="1" thickBot="1" x14ac:dyDescent="0.25">
      <c r="B29"/>
      <c r="D29" s="98" t="s">
        <v>33</v>
      </c>
      <c r="E29" s="99"/>
      <c r="F29" s="100"/>
      <c r="G29" s="101"/>
      <c r="H29" s="101"/>
      <c r="I29" s="102"/>
      <c r="J29"/>
    </row>
    <row r="30" spans="2:12" ht="15" customHeight="1" thickBot="1" x14ac:dyDescent="0.25">
      <c r="B30"/>
      <c r="C30" s="18"/>
      <c r="D30" s="18"/>
      <c r="E30" s="18"/>
      <c r="F30" s="18"/>
      <c r="G30" s="27"/>
      <c r="H30" s="27"/>
      <c r="I30"/>
      <c r="J30"/>
    </row>
    <row r="31" spans="2:12" customFormat="1" ht="30.75" customHeight="1" x14ac:dyDescent="0.2">
      <c r="D31" s="112"/>
      <c r="E31" s="113"/>
      <c r="F31" s="105" t="s">
        <v>39</v>
      </c>
      <c r="G31" s="106"/>
      <c r="H31" s="107"/>
      <c r="I31" s="30" t="s">
        <v>40</v>
      </c>
      <c r="J31" s="28" t="s">
        <v>38</v>
      </c>
    </row>
    <row r="32" spans="2:12" ht="30.75" customHeight="1" x14ac:dyDescent="0.2">
      <c r="C32"/>
      <c r="D32" s="136" t="s">
        <v>34</v>
      </c>
      <c r="E32" s="137"/>
      <c r="F32" s="79">
        <f>G27</f>
        <v>0</v>
      </c>
      <c r="G32" s="80"/>
      <c r="H32" s="81"/>
      <c r="I32" s="29" t="str">
        <f>I33</f>
        <v>-</v>
      </c>
      <c r="J32" s="19">
        <f>F29*J33</f>
        <v>0</v>
      </c>
    </row>
    <row r="33" spans="3:10" ht="48" customHeight="1" thickBot="1" x14ac:dyDescent="0.25">
      <c r="C33"/>
      <c r="D33" s="96" t="s">
        <v>57</v>
      </c>
      <c r="E33" s="97"/>
      <c r="F33" s="82" t="str">
        <f>IF(ISERROR(F32/F29:G29),"-",F32/F29:G29)</f>
        <v>-</v>
      </c>
      <c r="G33" s="83"/>
      <c r="H33" s="84"/>
      <c r="I33" s="31" t="str">
        <f>IF(F33="-","-",IF(F33&gt;=J33,"○","-"))</f>
        <v>-</v>
      </c>
      <c r="J33" s="78">
        <v>0.05</v>
      </c>
    </row>
    <row r="35" spans="3:10" ht="27" customHeight="1" x14ac:dyDescent="0.2">
      <c r="C35"/>
      <c r="D35"/>
      <c r="E35"/>
      <c r="F35"/>
    </row>
    <row r="36" spans="3:10" ht="27" customHeight="1" x14ac:dyDescent="0.2">
      <c r="C36"/>
      <c r="D36"/>
      <c r="E36"/>
      <c r="F36"/>
    </row>
  </sheetData>
  <mergeCells count="45">
    <mergeCell ref="B1:J1"/>
    <mergeCell ref="C4:D4"/>
    <mergeCell ref="C6:E6"/>
    <mergeCell ref="D32:E32"/>
    <mergeCell ref="B4:B18"/>
    <mergeCell ref="G3:I3"/>
    <mergeCell ref="C26:F26"/>
    <mergeCell ref="C7:D7"/>
    <mergeCell ref="C8:D8"/>
    <mergeCell ref="C9:D9"/>
    <mergeCell ref="B27:F27"/>
    <mergeCell ref="C5:D5"/>
    <mergeCell ref="J4:J5"/>
    <mergeCell ref="C3:F3"/>
    <mergeCell ref="G7:G10"/>
    <mergeCell ref="I7:I10"/>
    <mergeCell ref="I4:I5"/>
    <mergeCell ref="C12:E12"/>
    <mergeCell ref="C13:D13"/>
    <mergeCell ref="C14:D14"/>
    <mergeCell ref="C15:D15"/>
    <mergeCell ref="C11:E11"/>
    <mergeCell ref="I13:I17"/>
    <mergeCell ref="C20:F20"/>
    <mergeCell ref="C21:F21"/>
    <mergeCell ref="C24:F24"/>
    <mergeCell ref="C19:F19"/>
    <mergeCell ref="G4:G5"/>
    <mergeCell ref="C18:E18"/>
    <mergeCell ref="F32:H32"/>
    <mergeCell ref="F33:H33"/>
    <mergeCell ref="B22:B23"/>
    <mergeCell ref="H4:H5"/>
    <mergeCell ref="H7:H10"/>
    <mergeCell ref="H13:H17"/>
    <mergeCell ref="G13:G17"/>
    <mergeCell ref="C10:D10"/>
    <mergeCell ref="D33:E33"/>
    <mergeCell ref="D29:E29"/>
    <mergeCell ref="F29:I29"/>
    <mergeCell ref="I22:I23"/>
    <mergeCell ref="F31:H31"/>
    <mergeCell ref="C16:D16"/>
    <mergeCell ref="C17:D17"/>
    <mergeCell ref="D31:E3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畑田　竜也</dc:creator>
  <cp:lastModifiedBy>asakuchi</cp:lastModifiedBy>
  <cp:lastPrinted>2022-03-02T05:06:43Z</cp:lastPrinted>
  <dcterms:created xsi:type="dcterms:W3CDTF">2018-04-23T23:11:18Z</dcterms:created>
  <dcterms:modified xsi:type="dcterms:W3CDTF">2022-03-02T05:07:05Z</dcterms:modified>
</cp:coreProperties>
</file>