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3CuY6eMHWvN88LmAtbJEDno0y/7lXSu1yhr8gL5lCH+04t6kh024kK9pM9UD3ZFT9C+t8HODaNB2KIyoA7e7g==" workbookSaltValue="iWQe3BtCscf6uTCIwGdNEQ=="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<sst xmlns="http://schemas.openxmlformats.org/spreadsheetml/2006/main" xmlns:r="http://schemas.openxmlformats.org/officeDocument/2006/relationships" count="121" uniqueCount="121">
  <si>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業種名</t>
  </si>
  <si>
    <t>立地</t>
    <rPh sb="0" eb="2">
      <t>リッチ</t>
    </rPh>
    <phoneticPr fontId="1"/>
  </si>
  <si>
    <t>項番</t>
    <rPh sb="0" eb="2">
      <t>コウバン</t>
    </rPh>
    <phoneticPr fontId="1"/>
  </si>
  <si>
    <t>⑧設備投資見込額(千円)</t>
  </si>
  <si>
    <t>経営比較分析表（令和6年度決算）</t>
    <rPh sb="8" eb="10">
      <t>レイワ</t>
    </rPh>
    <rPh sb="12" eb="13">
      <t>ド</t>
    </rPh>
    <rPh sb="13" eb="15">
      <t>ケッサン</t>
    </rPh>
    <phoneticPr fontId="1"/>
  </si>
  <si>
    <t>自己資本構成比率(％)</t>
    <rPh sb="0" eb="2">
      <t>ジコ</t>
    </rPh>
    <rPh sb="2" eb="4">
      <t>シホン</t>
    </rPh>
    <rPh sb="4" eb="6">
      <t>コウセイ</t>
    </rPh>
    <rPh sb="6" eb="8">
      <t>ヒリツ</t>
    </rPh>
    <phoneticPr fontId="1"/>
  </si>
  <si>
    <t>業務名</t>
    <rPh sb="2" eb="3">
      <t>メイ</t>
    </rPh>
    <phoneticPr fontId="1"/>
  </si>
  <si>
    <t>事業名</t>
    <rPh sb="0" eb="2">
      <t>ジギョウ</t>
    </rPh>
    <rPh sb="2" eb="3">
      <t>メイ</t>
    </rPh>
    <phoneticPr fontId="1"/>
  </si>
  <si>
    <t>当該値</t>
    <rPh sb="0" eb="2">
      <t>トウガイ</t>
    </rPh>
    <rPh sb="2" eb="3">
      <t>チ</t>
    </rPh>
    <phoneticPr fontId="1"/>
  </si>
  <si>
    <t>類似施設区分</t>
    <rPh sb="0" eb="2">
      <t>ルイジ</t>
    </rPh>
    <rPh sb="2" eb="4">
      <t>シセツ</t>
    </rPh>
    <rPh sb="4" eb="6">
      <t>クブン</t>
    </rPh>
    <phoneticPr fontId="1"/>
  </si>
  <si>
    <t>分析欄</t>
    <rPh sb="0" eb="2">
      <t>ブンセキ</t>
    </rPh>
    <rPh sb="2" eb="3">
      <t>ラン</t>
    </rPh>
    <phoneticPr fontId="1"/>
  </si>
  <si>
    <t>管理者の情報</t>
    <rPh sb="0" eb="3">
      <t>カンリシャ</t>
    </rPh>
    <rPh sb="4" eb="6">
      <t>ジョウホウ</t>
    </rPh>
    <phoneticPr fontId="1"/>
  </si>
  <si>
    <t>周辺駐車場の需給実態調査</t>
    <rPh sb="0" eb="2">
      <t>シュウヘン</t>
    </rPh>
    <rPh sb="2" eb="5">
      <t>チュウシャジョウ</t>
    </rPh>
    <rPh sb="6" eb="8">
      <t>ジュキュウ</t>
    </rPh>
    <rPh sb="8" eb="10">
      <t>ジッタイ</t>
    </rPh>
    <rPh sb="10" eb="12">
      <t>チョウサ</t>
    </rPh>
    <phoneticPr fontId="1"/>
  </si>
  <si>
    <t>駐車場使用面積(㎡)</t>
  </si>
  <si>
    <t>グラフ凡例</t>
    <rPh sb="3" eb="5">
      <t>ハンレイ</t>
    </rPh>
    <phoneticPr fontId="1"/>
  </si>
  <si>
    <t>指定管理者制度の導入</t>
  </si>
  <si>
    <t>施設CD</t>
    <rPh sb="0" eb="2">
      <t>シセツ</t>
    </rPh>
    <phoneticPr fontId="1"/>
  </si>
  <si>
    <t>2. 資産等の状況</t>
  </si>
  <si>
    <t>業種CD</t>
    <rPh sb="0" eb="2">
      <t>ギョウシュ</t>
    </rPh>
    <phoneticPr fontId="1"/>
  </si>
  <si>
    <t>■</t>
  </si>
  <si>
    <t>中項目</t>
    <rPh sb="0" eb="1">
      <t>チュウ</t>
    </rPh>
    <rPh sb="1" eb="3">
      <t>コウモク</t>
    </rPh>
    <phoneticPr fontId="1"/>
  </si>
  <si>
    <t>当該施設値（当該値）</t>
    <rPh sb="2" eb="4">
      <t>シセツ</t>
    </rPh>
    <phoneticPr fontId="1"/>
  </si>
  <si>
    <t>3.利用の状況</t>
  </si>
  <si>
    <t>②</t>
  </si>
  <si>
    <t>種類</t>
    <rPh sb="0" eb="2">
      <t>シュルイ</t>
    </rPh>
    <phoneticPr fontId="1"/>
  </si>
  <si>
    <t>構造</t>
    <rPh sb="0" eb="2">
      <t>コウゾウ</t>
    </rPh>
    <phoneticPr fontId="1"/>
  </si>
  <si>
    <t>建設後の経過年数(年)</t>
    <rPh sb="0" eb="2">
      <t>ケンセツ</t>
    </rPh>
    <rPh sb="2" eb="3">
      <t>ゴ</t>
    </rPh>
    <rPh sb="4" eb="6">
      <t>ケイカ</t>
    </rPh>
    <rPh sb="6" eb="8">
      <t>ネンスウ</t>
    </rPh>
    <rPh sb="9" eb="10">
      <t>ネン</t>
    </rPh>
    <phoneticPr fontId="1"/>
  </si>
  <si>
    <t>③駐車台数一台当たりの他会計補助金額(円)</t>
  </si>
  <si>
    <t>収容台数(台)</t>
  </si>
  <si>
    <t>一時間当たりの基本料金(円)</t>
  </si>
  <si>
    <t>2.資産等の状況</t>
  </si>
  <si>
    <t>Ａ１Ｂ１</t>
  </si>
  <si>
    <t>指定管理者制度の導入</t>
    <rPh sb="0" eb="2">
      <t>シテイ</t>
    </rPh>
    <rPh sb="2" eb="5">
      <t>カンリシャ</t>
    </rPh>
    <rPh sb="5" eb="7">
      <t>セイド</t>
    </rPh>
    <rPh sb="8" eb="10">
      <t>ドウニュウ</t>
    </rPh>
    <phoneticPr fontId="1"/>
  </si>
  <si>
    <t>－</t>
  </si>
  <si>
    <t>類似施設平均値（平均値）</t>
  </si>
  <si>
    <t>②他会計補助金比率(％)</t>
  </si>
  <si>
    <t>全国平均</t>
    <rPh sb="0" eb="2">
      <t>ゼンコク</t>
    </rPh>
    <rPh sb="2" eb="4">
      <t>ヘイキン</t>
    </rPh>
    <phoneticPr fontId="1"/>
  </si>
  <si>
    <t>【】</t>
  </si>
  <si>
    <t>令和6年度全国平均</t>
    <rPh sb="0" eb="2">
      <t>レイワ</t>
    </rPh>
    <rPh sb="3" eb="5">
      <t>ネンド</t>
    </rPh>
    <phoneticPr fontId="1"/>
  </si>
  <si>
    <t>1.収益等の状況</t>
  </si>
  <si>
    <t>1. 収益等の状況</t>
    <rPh sb="3" eb="5">
      <t>シュウエキ</t>
    </rPh>
    <rPh sb="5" eb="6">
      <t>トウ</t>
    </rPh>
    <rPh sb="7" eb="9">
      <t>ジョウキョウ</t>
    </rPh>
    <phoneticPr fontId="1"/>
  </si>
  <si>
    <t>1. 収益等の状況について</t>
    <rPh sb="3" eb="5">
      <t>シュウエキ</t>
    </rPh>
    <rPh sb="5" eb="6">
      <t>トウ</t>
    </rPh>
    <rPh sb="7" eb="9">
      <t>ジョウキョウ</t>
    </rPh>
    <phoneticPr fontId="1"/>
  </si>
  <si>
    <t>-</t>
  </si>
  <si>
    <t>④</t>
  </si>
  <si>
    <t>2. 資産等の状況について</t>
  </si>
  <si>
    <t>⑦敷地の地価(千円)</t>
  </si>
  <si>
    <t>Ｎ－１年度</t>
    <rPh sb="3" eb="5">
      <t>ネンド</t>
    </rPh>
    <phoneticPr fontId="1"/>
  </si>
  <si>
    <t>平均値</t>
    <rPh sb="0" eb="2">
      <t>ヘイキン</t>
    </rPh>
    <rPh sb="2" eb="3">
      <t>チ</t>
    </rPh>
    <phoneticPr fontId="1"/>
  </si>
  <si>
    <t>⑦</t>
  </si>
  <si>
    <t>③</t>
  </si>
  <si>
    <t>3. 利用の状況について</t>
  </si>
  <si>
    <t>全体総括</t>
    <rPh sb="0" eb="2">
      <t>ゼンタイ</t>
    </rPh>
    <rPh sb="2" eb="4">
      <t>ソウカツ</t>
    </rPh>
    <phoneticPr fontId="1"/>
  </si>
  <si>
    <t>自己資本構成比率(％)</t>
  </si>
  <si>
    <t>①</t>
  </si>
  <si>
    <t>⑪</t>
  </si>
  <si>
    <t>⑤</t>
  </si>
  <si>
    <t>⑥</t>
  </si>
  <si>
    <t>⑧</t>
  </si>
  <si>
    <t>⑨</t>
  </si>
  <si>
    <t>大項目</t>
    <rPh sb="0" eb="3">
      <t>ダイコウモク</t>
    </rPh>
    <phoneticPr fontId="1"/>
  </si>
  <si>
    <t>⑩</t>
  </si>
  <si>
    <t>基本情報</t>
    <rPh sb="0" eb="2">
      <t>キホン</t>
    </rPh>
    <rPh sb="2" eb="4">
      <t>ジョウホウ</t>
    </rPh>
    <phoneticPr fontId="1"/>
  </si>
  <si>
    <t>収容台数（台）</t>
  </si>
  <si>
    <t>駐車場事業(法非適)</t>
    <rPh sb="0" eb="3">
      <t>チュウシャジョウ</t>
    </rPh>
    <rPh sb="3" eb="5">
      <t>ジギョウ</t>
    </rPh>
    <rPh sb="6" eb="7">
      <t>ホウ</t>
    </rPh>
    <rPh sb="7" eb="8">
      <t>ヒ</t>
    </rPh>
    <rPh sb="8" eb="9">
      <t>テキ</t>
    </rPh>
    <phoneticPr fontId="1"/>
  </si>
  <si>
    <t>事業CD</t>
    <rPh sb="0" eb="2">
      <t>ジギョウ</t>
    </rPh>
    <phoneticPr fontId="1"/>
  </si>
  <si>
    <t>年度</t>
    <rPh sb="0" eb="2">
      <t>ネンド</t>
    </rPh>
    <phoneticPr fontId="1"/>
  </si>
  <si>
    <t>団体CD</t>
    <rPh sb="0" eb="2">
      <t>ダンタイ</t>
    </rPh>
    <phoneticPr fontId="1"/>
  </si>
  <si>
    <t>業務CD</t>
    <rPh sb="0" eb="2">
      <t>ギョウム</t>
    </rPh>
    <phoneticPr fontId="1"/>
  </si>
  <si>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</si>
  <si>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④売上高ＧＯＰ比率(％)</t>
  </si>
  <si>
    <t>⑤ＥＢＩＴＤＡ(千円)</t>
  </si>
  <si>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</si>
  <si>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</si>
  <si>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</si>
  <si>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</si>
  <si>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</si>
  <si>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</si>
  <si>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</si>
  <si>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</si>
  <si>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</si>
  <si>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</si>
  <si>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</si>
  <si>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</si>
  <si>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構造</t>
  </si>
  <si>
    <t>建設後の経過年数</t>
    <rPh sb="0" eb="2">
      <t>ケンセツ</t>
    </rPh>
    <rPh sb="2" eb="3">
      <t>ゴ</t>
    </rPh>
    <rPh sb="4" eb="6">
      <t>ケイカ</t>
    </rPh>
    <rPh sb="6" eb="8">
      <t>ネンスウ</t>
    </rPh>
    <phoneticPr fontId="1"/>
  </si>
  <si>
    <t>立地</t>
    <rPh sb="0" eb="2">
      <t>リッチ</t>
    </rPh>
    <phoneticPr fontId="13"/>
  </si>
  <si>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</si>
  <si>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</si>
  <si>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一時間当たりの基本料金（円）</t>
  </si>
  <si>
    <t>当該値(N-4)</t>
  </si>
  <si>
    <t>当該値(N-3)</t>
  </si>
  <si>
    <t>当該値(N-2)</t>
  </si>
  <si>
    <t>当該値(N-1)</t>
  </si>
  <si>
    <t>当該値(N)</t>
  </si>
  <si>
    <t>類似施設平均(N-4)</t>
  </si>
  <si>
    <t>類似施設平均(N-3)</t>
  </si>
  <si>
    <t>類似施設平均(N-2)</t>
  </si>
  <si>
    <t>類似施設平均(N-1)</t>
  </si>
  <si>
    <t>類似施設平均(N)</t>
  </si>
  <si>
    <t>全国平均</t>
  </si>
  <si>
    <t>グラフ参照用</t>
    <rPh sb="3" eb="6">
      <t>サンショウヨウ</t>
    </rPh>
    <phoneticPr fontId="1"/>
  </si>
  <si>
    <t xml:space="preserve"> </t>
  </si>
  <si>
    <t>表参照用</t>
    <rPh sb="0" eb="1">
      <t>ヒョウ</t>
    </rPh>
    <rPh sb="1" eb="4">
      <t>サンショウヨウ</t>
    </rPh>
    <phoneticPr fontId="1"/>
  </si>
  <si>
    <t>岡山県　浅口市</t>
  </si>
  <si>
    <t>Ｎ年度</t>
    <rPh sb="1" eb="3">
      <t>ネンド</t>
    </rPh>
    <phoneticPr fontId="1"/>
  </si>
  <si>
    <t>浅口市営鴨方駅北駐車場</t>
  </si>
  <si>
    <t>法非適用</t>
  </si>
  <si>
    <t>駐車場整備事業</t>
  </si>
  <si>
    <t>非設置</t>
  </si>
  <si>
    <t>該当数値なし</t>
  </si>
  <si>
    <t>都市計画駐車場 届出駐車場</t>
  </si>
  <si>
    <t>立体式</t>
  </si>
  <si>
    <t>駅</t>
  </si>
  <si>
    <t>無</t>
  </si>
  <si>
    <t>Ｎ－４年度</t>
    <rPh sb="3" eb="5">
      <t>ネンド</t>
    </rPh>
    <phoneticPr fontId="1"/>
  </si>
  <si>
    <t>Ｎ－３年度</t>
    <rPh sb="3" eb="5">
      <t>ネンド</t>
    </rPh>
    <phoneticPr fontId="1"/>
  </si>
  <si>
    <t>Ｎ－２年度</t>
    <rPh sb="3" eb="5">
      <t>ネンド</t>
    </rPh>
    <phoneticPr fontId="1"/>
  </si>
  <si>
    <t>　他会計からの補助金はゼロであるため、②他会計補助金比率③駐車台数一台あたりの他会計補助金額の数値もゼロとなっている。
　④売上高GOP比率は平均値を上回っており、①収益的収支比率は平均値を下回っているが、収支は黒字であるため経営上問題はない。
　⑤EBITDAの数値については、類似平均施設の２割５分程度の数値となっているが、算出の基となる総収益は施設規模に大きく影響されるところであるため、やむを得ない数値である。</t>
  </si>
  <si>
    <t>　⑥有形固定資産減価償却率は該当する数値はなく、⑧設備投資見込額についても現段階で発生する見込はない。
　企業債の償還が終了しているため、⑩企業債残高対料金収入比率も該当する数値がない。</t>
  </si>
  <si>
    <t>⑪稼働率は横ばいであり、平均値は下回るものの、定期駐車枠は年間通じてほとんど満車状態であり、駅に隣接し周辺に一時利用が可能な駐車場がないことから、駐車場としての需要はあると考えられる。</t>
  </si>
  <si>
    <t xml:space="preserve">　稼働率等平均値を下回る項目はあるものの利益率は比較的高く、収益状況は黒字を維持しており、良好な状態である。
</t>
    <rPh sb="1" eb="5">
      <t>カドウ</t>
    </rPh>
    <rPh sb="5" eb="8">
      <t>ヘイキンチ</t>
    </rPh>
    <rPh sb="9" eb="11">
      <t>シタマワ</t>
    </rPh>
    <rPh sb="12" eb="14">
      <t>コウモク</t>
    </rPh>
    <rPh sb="20" eb="24">
      <t>リエキリ</t>
    </rPh>
    <rPh sb="24" eb="28">
      <t>ヒカ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</si>
</sst>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881980734439"/>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177.9</c:v>
                </c:pt>
                <c:pt idx="1">
                  <c:v>195.5</c:v>
                </c:pt>
                <c:pt idx="2">
                  <c:v>144.5</c:v>
                </c:pt>
                <c:pt idx="3">
                  <c:v>486.2</c:v>
                </c:pt>
                <c:pt idx="4">
                  <c:v>233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130.19999999999999</c:v>
                </c:pt>
                <c:pt idx="1">
                  <c:v>136.5</c:v>
                </c:pt>
                <c:pt idx="2">
                  <c:v>183.5</c:v>
                </c:pt>
                <c:pt idx="3">
                  <c:v>4016.2</c:v>
                </c:pt>
                <c:pt idx="4">
                  <c:v>4556.8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5851314039"/>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108.5</c:v>
                </c:pt>
                <c:pt idx="1">
                  <c:v>136.19999999999999</c:v>
                </c:pt>
                <c:pt idx="2">
                  <c:v>104.8</c:v>
                </c:pt>
                <c:pt idx="3">
                  <c:v>81.5</c:v>
                </c:pt>
                <c:pt idx="4">
                  <c:v>60.7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73140574714"/>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6558952858"/>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819059363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8.6</c:v>
                </c:pt>
                <c:pt idx="1">
                  <c:v>4.3</c:v>
                </c:pt>
                <c:pt idx="2">
                  <c:v>4.2</c:v>
                </c:pt>
                <c:pt idx="3">
                  <c:v>3</c:v>
                </c:pt>
                <c:pt idx="4">
                  <c:v>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4085795437"/>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87</c:v>
                </c:pt>
                <c:pt idx="1">
                  <c:v>7646</c:v>
                </c:pt>
                <c:pt idx="2">
                  <c:v>53</c:v>
                </c:pt>
                <c:pt idx="3">
                  <c:v>558</c:v>
                </c:pt>
                <c:pt idx="4">
                  <c:v>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43636602551"/>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55.1</c:v>
                </c:pt>
                <c:pt idx="1">
                  <c:v>57</c:v>
                </c:pt>
                <c:pt idx="2">
                  <c:v>64.5</c:v>
                </c:pt>
                <c:pt idx="3">
                  <c:v>71</c:v>
                </c:pt>
                <c:pt idx="4">
                  <c:v>67.3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105.7</c:v>
                </c:pt>
                <c:pt idx="1">
                  <c:v>104.3</c:v>
                </c:pt>
                <c:pt idx="2">
                  <c:v>114</c:v>
                </c:pt>
                <c:pt idx="3">
                  <c:v>119.1</c:v>
                </c:pt>
                <c:pt idx="4">
                  <c:v>119.9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5598536385"/>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43.8</c:v>
                </c:pt>
                <c:pt idx="1">
                  <c:v>48.9</c:v>
                </c:pt>
                <c:pt idx="2">
                  <c:v>-74.7</c:v>
                </c:pt>
                <c:pt idx="3">
                  <c:v>79.400000000000006</c:v>
                </c:pt>
                <c:pt idx="4">
                  <c:v>57.1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7.1</c:v>
                </c:pt>
                <c:pt idx="1">
                  <c:v>5.6</c:v>
                </c:pt>
                <c:pt idx="2">
                  <c:v>18.100000000000001</c:v>
                </c:pt>
                <c:pt idx="3">
                  <c:v>24.8</c:v>
                </c:pt>
                <c:pt idx="4">
                  <c:v>-46.3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5193514805"/>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2363</c:v>
                </c:pt>
                <c:pt idx="1">
                  <c:v>2723</c:v>
                </c:pt>
                <c:pt idx="2">
                  <c:v>5090</c:v>
                </c:pt>
                <c:pt idx="3">
                  <c:v>5812</c:v>
                </c:pt>
                <c:pt idx="4">
                  <c:v>4560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4211</c:v>
                </c:pt>
                <c:pt idx="1">
                  <c:v>10653</c:v>
                </c:pt>
                <c:pt idx="2">
                  <c:v>17717</c:v>
                </c:pt>
                <c:pt idx="3">
                  <c:v>21803</c:v>
                </c:pt>
                <c:pt idx="4">
                  <c:v>22649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479425" y="10906125"/>
          <a:ext cx="407924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635365" y="10906125"/>
          <a:ext cx="409448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187350" y="176927"/>
          <a:ext cx="96948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186834" y="176927"/>
          <a:ext cx="96936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313374" y="200036"/>
          <a:ext cx="76713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325749" y="200036"/>
          <a:ext cx="77000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314405" y="188482"/>
          <a:ext cx="76737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186834" y="176927"/>
          <a:ext cx="96936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186834" y="176927"/>
          <a:ext cx="96936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187350" y="176927"/>
          <a:ext cx="96948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186834" y="176927"/>
          <a:ext cx="96936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6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AQ1" zoomScaleSheetLayoutView="70" workbookViewId="0">
      <selection activeCell="ND83" sqref="ND83"/>
    </sheetView>
  </sheetViews>
  <sheetFormatPr defaultColWidth="2.6640625" defaultRowHeight="13"/>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岡山県浅口市　浅口市営鴨方駅北駐車場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6</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7</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9</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11</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12</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13</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14</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Ａ１Ｂ１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2481</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19</v>
      </c>
      <c r="NE8" s="86"/>
      <c r="NF8" s="92" t="s">
        <v>21</v>
      </c>
      <c r="NG8" s="92"/>
      <c r="NH8" s="92"/>
      <c r="NI8" s="92"/>
      <c r="NJ8" s="92"/>
      <c r="NK8" s="92"/>
      <c r="NL8" s="92"/>
      <c r="NM8" s="92"/>
      <c r="NN8" s="92"/>
      <c r="NO8" s="92"/>
      <c r="NP8" s="92"/>
      <c r="NQ8" s="96"/>
    </row>
    <row r="9" spans="1:382" ht="18.75" customHeight="1">
      <c r="A9" s="2"/>
      <c r="B9" s="7" t="s">
        <v>5</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24</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25</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26</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28</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29</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32</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33</v>
      </c>
      <c r="NE9" s="87"/>
      <c r="NF9" s="93" t="s">
        <v>34</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110</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立体式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51</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107</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50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無</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37</v>
      </c>
      <c r="NE10" s="88"/>
      <c r="NF10" s="94" t="s">
        <v>38</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10</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39</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22</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41</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117</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8</v>
      </c>
      <c r="K31" s="28"/>
      <c r="L31" s="28"/>
      <c r="M31" s="28"/>
      <c r="N31" s="28"/>
      <c r="O31" s="28"/>
      <c r="P31" s="28"/>
      <c r="Q31" s="28"/>
      <c r="R31" s="28"/>
      <c r="S31" s="28"/>
      <c r="T31" s="35"/>
      <c r="U31" s="37">
        <f>データ!Y7</f>
        <v>177.9</v>
      </c>
      <c r="V31" s="37"/>
      <c r="W31" s="37"/>
      <c r="X31" s="37"/>
      <c r="Y31" s="37"/>
      <c r="Z31" s="37"/>
      <c r="AA31" s="37"/>
      <c r="AB31" s="37"/>
      <c r="AC31" s="37"/>
      <c r="AD31" s="37"/>
      <c r="AE31" s="37"/>
      <c r="AF31" s="37"/>
      <c r="AG31" s="37"/>
      <c r="AH31" s="37"/>
      <c r="AI31" s="37"/>
      <c r="AJ31" s="37"/>
      <c r="AK31" s="37"/>
      <c r="AL31" s="37"/>
      <c r="AM31" s="37"/>
      <c r="AN31" s="37">
        <f>データ!Z7</f>
        <v>195.5</v>
      </c>
      <c r="AO31" s="37"/>
      <c r="AP31" s="37"/>
      <c r="AQ31" s="37"/>
      <c r="AR31" s="37"/>
      <c r="AS31" s="37"/>
      <c r="AT31" s="37"/>
      <c r="AU31" s="37"/>
      <c r="AV31" s="37"/>
      <c r="AW31" s="37"/>
      <c r="AX31" s="37"/>
      <c r="AY31" s="37"/>
      <c r="AZ31" s="37"/>
      <c r="BA31" s="37"/>
      <c r="BB31" s="37"/>
      <c r="BC31" s="37"/>
      <c r="BD31" s="37"/>
      <c r="BE31" s="37"/>
      <c r="BF31" s="37"/>
      <c r="BG31" s="37">
        <f>データ!AA7</f>
        <v>144.5</v>
      </c>
      <c r="BH31" s="37"/>
      <c r="BI31" s="37"/>
      <c r="BJ31" s="37"/>
      <c r="BK31" s="37"/>
      <c r="BL31" s="37"/>
      <c r="BM31" s="37"/>
      <c r="BN31" s="37"/>
      <c r="BO31" s="37"/>
      <c r="BP31" s="37"/>
      <c r="BQ31" s="37"/>
      <c r="BR31" s="37"/>
      <c r="BS31" s="37"/>
      <c r="BT31" s="37"/>
      <c r="BU31" s="37"/>
      <c r="BV31" s="37"/>
      <c r="BW31" s="37"/>
      <c r="BX31" s="37"/>
      <c r="BY31" s="37"/>
      <c r="BZ31" s="37">
        <f>データ!AB7</f>
        <v>486.2</v>
      </c>
      <c r="CA31" s="37"/>
      <c r="CB31" s="37"/>
      <c r="CC31" s="37"/>
      <c r="CD31" s="37"/>
      <c r="CE31" s="37"/>
      <c r="CF31" s="37"/>
      <c r="CG31" s="37"/>
      <c r="CH31" s="37"/>
      <c r="CI31" s="37"/>
      <c r="CJ31" s="37"/>
      <c r="CK31" s="37"/>
      <c r="CL31" s="37"/>
      <c r="CM31" s="37"/>
      <c r="CN31" s="37"/>
      <c r="CO31" s="37"/>
      <c r="CP31" s="37"/>
      <c r="CQ31" s="37"/>
      <c r="CR31" s="37"/>
      <c r="CS31" s="37">
        <f>データ!AC7</f>
        <v>233</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8</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0</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8</v>
      </c>
      <c r="IS31" s="28"/>
      <c r="IT31" s="28"/>
      <c r="IU31" s="28"/>
      <c r="IV31" s="28"/>
      <c r="IW31" s="28"/>
      <c r="IX31" s="28"/>
      <c r="IY31" s="28"/>
      <c r="IZ31" s="28"/>
      <c r="JA31" s="28"/>
      <c r="JB31" s="35"/>
      <c r="JC31" s="32">
        <f>データ!DK7</f>
        <v>55.1</v>
      </c>
      <c r="JD31" s="34"/>
      <c r="JE31" s="34"/>
      <c r="JF31" s="34"/>
      <c r="JG31" s="34"/>
      <c r="JH31" s="34"/>
      <c r="JI31" s="34"/>
      <c r="JJ31" s="34"/>
      <c r="JK31" s="34"/>
      <c r="JL31" s="34"/>
      <c r="JM31" s="34"/>
      <c r="JN31" s="34"/>
      <c r="JO31" s="34"/>
      <c r="JP31" s="34"/>
      <c r="JQ31" s="34"/>
      <c r="JR31" s="34"/>
      <c r="JS31" s="34"/>
      <c r="JT31" s="34"/>
      <c r="JU31" s="40"/>
      <c r="JV31" s="32">
        <f>データ!DL7</f>
        <v>57</v>
      </c>
      <c r="JW31" s="34"/>
      <c r="JX31" s="34"/>
      <c r="JY31" s="34"/>
      <c r="JZ31" s="34"/>
      <c r="KA31" s="34"/>
      <c r="KB31" s="34"/>
      <c r="KC31" s="34"/>
      <c r="KD31" s="34"/>
      <c r="KE31" s="34"/>
      <c r="KF31" s="34"/>
      <c r="KG31" s="34"/>
      <c r="KH31" s="34"/>
      <c r="KI31" s="34"/>
      <c r="KJ31" s="34"/>
      <c r="KK31" s="34"/>
      <c r="KL31" s="34"/>
      <c r="KM31" s="34"/>
      <c r="KN31" s="40"/>
      <c r="KO31" s="32">
        <f>データ!DM7</f>
        <v>64.5</v>
      </c>
      <c r="KP31" s="34"/>
      <c r="KQ31" s="34"/>
      <c r="KR31" s="34"/>
      <c r="KS31" s="34"/>
      <c r="KT31" s="34"/>
      <c r="KU31" s="34"/>
      <c r="KV31" s="34"/>
      <c r="KW31" s="34"/>
      <c r="KX31" s="34"/>
      <c r="KY31" s="34"/>
      <c r="KZ31" s="34"/>
      <c r="LA31" s="34"/>
      <c r="LB31" s="34"/>
      <c r="LC31" s="34"/>
      <c r="LD31" s="34"/>
      <c r="LE31" s="34"/>
      <c r="LF31" s="34"/>
      <c r="LG31" s="40"/>
      <c r="LH31" s="32">
        <f>データ!DN7</f>
        <v>71</v>
      </c>
      <c r="LI31" s="34"/>
      <c r="LJ31" s="34"/>
      <c r="LK31" s="34"/>
      <c r="LL31" s="34"/>
      <c r="LM31" s="34"/>
      <c r="LN31" s="34"/>
      <c r="LO31" s="34"/>
      <c r="LP31" s="34"/>
      <c r="LQ31" s="34"/>
      <c r="LR31" s="34"/>
      <c r="LS31" s="34"/>
      <c r="LT31" s="34"/>
      <c r="LU31" s="34"/>
      <c r="LV31" s="34"/>
      <c r="LW31" s="34"/>
      <c r="LX31" s="34"/>
      <c r="LY31" s="34"/>
      <c r="LZ31" s="40"/>
      <c r="MA31" s="32">
        <f>データ!DO7</f>
        <v>67.3</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44</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47</v>
      </c>
      <c r="K32" s="28"/>
      <c r="L32" s="28"/>
      <c r="M32" s="28"/>
      <c r="N32" s="28"/>
      <c r="O32" s="28"/>
      <c r="P32" s="28"/>
      <c r="Q32" s="28"/>
      <c r="R32" s="28"/>
      <c r="S32" s="28"/>
      <c r="T32" s="35"/>
      <c r="U32" s="37">
        <f>データ!AD7</f>
        <v>130.19999999999999</v>
      </c>
      <c r="V32" s="37"/>
      <c r="W32" s="37"/>
      <c r="X32" s="37"/>
      <c r="Y32" s="37"/>
      <c r="Z32" s="37"/>
      <c r="AA32" s="37"/>
      <c r="AB32" s="37"/>
      <c r="AC32" s="37"/>
      <c r="AD32" s="37"/>
      <c r="AE32" s="37"/>
      <c r="AF32" s="37"/>
      <c r="AG32" s="37"/>
      <c r="AH32" s="37"/>
      <c r="AI32" s="37"/>
      <c r="AJ32" s="37"/>
      <c r="AK32" s="37"/>
      <c r="AL32" s="37"/>
      <c r="AM32" s="37"/>
      <c r="AN32" s="37">
        <f>データ!AE7</f>
        <v>136.5</v>
      </c>
      <c r="AO32" s="37"/>
      <c r="AP32" s="37"/>
      <c r="AQ32" s="37"/>
      <c r="AR32" s="37"/>
      <c r="AS32" s="37"/>
      <c r="AT32" s="37"/>
      <c r="AU32" s="37"/>
      <c r="AV32" s="37"/>
      <c r="AW32" s="37"/>
      <c r="AX32" s="37"/>
      <c r="AY32" s="37"/>
      <c r="AZ32" s="37"/>
      <c r="BA32" s="37"/>
      <c r="BB32" s="37"/>
      <c r="BC32" s="37"/>
      <c r="BD32" s="37"/>
      <c r="BE32" s="37"/>
      <c r="BF32" s="37"/>
      <c r="BG32" s="37">
        <f>データ!AF7</f>
        <v>183.5</v>
      </c>
      <c r="BH32" s="37"/>
      <c r="BI32" s="37"/>
      <c r="BJ32" s="37"/>
      <c r="BK32" s="37"/>
      <c r="BL32" s="37"/>
      <c r="BM32" s="37"/>
      <c r="BN32" s="37"/>
      <c r="BO32" s="37"/>
      <c r="BP32" s="37"/>
      <c r="BQ32" s="37"/>
      <c r="BR32" s="37"/>
      <c r="BS32" s="37"/>
      <c r="BT32" s="37"/>
      <c r="BU32" s="37"/>
      <c r="BV32" s="37"/>
      <c r="BW32" s="37"/>
      <c r="BX32" s="37"/>
      <c r="BY32" s="37"/>
      <c r="BZ32" s="37">
        <f>データ!AG7</f>
        <v>4016.2</v>
      </c>
      <c r="CA32" s="37"/>
      <c r="CB32" s="37"/>
      <c r="CC32" s="37"/>
      <c r="CD32" s="37"/>
      <c r="CE32" s="37"/>
      <c r="CF32" s="37"/>
      <c r="CG32" s="37"/>
      <c r="CH32" s="37"/>
      <c r="CI32" s="37"/>
      <c r="CJ32" s="37"/>
      <c r="CK32" s="37"/>
      <c r="CL32" s="37"/>
      <c r="CM32" s="37"/>
      <c r="CN32" s="37"/>
      <c r="CO32" s="37"/>
      <c r="CP32" s="37"/>
      <c r="CQ32" s="37"/>
      <c r="CR32" s="37"/>
      <c r="CS32" s="37">
        <f>データ!AH7</f>
        <v>4556.8</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47</v>
      </c>
      <c r="EB32" s="28"/>
      <c r="EC32" s="28"/>
      <c r="ED32" s="28"/>
      <c r="EE32" s="28"/>
      <c r="EF32" s="28"/>
      <c r="EG32" s="28"/>
      <c r="EH32" s="28"/>
      <c r="EI32" s="28"/>
      <c r="EJ32" s="28"/>
      <c r="EK32" s="35"/>
      <c r="EL32" s="37">
        <f>データ!AO7</f>
        <v>8.6</v>
      </c>
      <c r="EM32" s="37"/>
      <c r="EN32" s="37"/>
      <c r="EO32" s="37"/>
      <c r="EP32" s="37"/>
      <c r="EQ32" s="37"/>
      <c r="ER32" s="37"/>
      <c r="ES32" s="37"/>
      <c r="ET32" s="37"/>
      <c r="EU32" s="37"/>
      <c r="EV32" s="37"/>
      <c r="EW32" s="37"/>
      <c r="EX32" s="37"/>
      <c r="EY32" s="37"/>
      <c r="EZ32" s="37"/>
      <c r="FA32" s="37"/>
      <c r="FB32" s="37"/>
      <c r="FC32" s="37"/>
      <c r="FD32" s="37"/>
      <c r="FE32" s="37">
        <f>データ!AP7</f>
        <v>4.3</v>
      </c>
      <c r="FF32" s="37"/>
      <c r="FG32" s="37"/>
      <c r="FH32" s="37"/>
      <c r="FI32" s="37"/>
      <c r="FJ32" s="37"/>
      <c r="FK32" s="37"/>
      <c r="FL32" s="37"/>
      <c r="FM32" s="37"/>
      <c r="FN32" s="37"/>
      <c r="FO32" s="37"/>
      <c r="FP32" s="37"/>
      <c r="FQ32" s="37"/>
      <c r="FR32" s="37"/>
      <c r="FS32" s="37"/>
      <c r="FT32" s="37"/>
      <c r="FU32" s="37"/>
      <c r="FV32" s="37"/>
      <c r="FW32" s="37"/>
      <c r="FX32" s="37">
        <f>データ!AQ7</f>
        <v>4.2</v>
      </c>
      <c r="FY32" s="37"/>
      <c r="FZ32" s="37"/>
      <c r="GA32" s="37"/>
      <c r="GB32" s="37"/>
      <c r="GC32" s="37"/>
      <c r="GD32" s="37"/>
      <c r="GE32" s="37"/>
      <c r="GF32" s="37"/>
      <c r="GG32" s="37"/>
      <c r="GH32" s="37"/>
      <c r="GI32" s="37"/>
      <c r="GJ32" s="37"/>
      <c r="GK32" s="37"/>
      <c r="GL32" s="37"/>
      <c r="GM32" s="37"/>
      <c r="GN32" s="37"/>
      <c r="GO32" s="37"/>
      <c r="GP32" s="37"/>
      <c r="GQ32" s="37">
        <f>データ!AR7</f>
        <v>3</v>
      </c>
      <c r="GR32" s="37"/>
      <c r="GS32" s="37"/>
      <c r="GT32" s="37"/>
      <c r="GU32" s="37"/>
      <c r="GV32" s="37"/>
      <c r="GW32" s="37"/>
      <c r="GX32" s="37"/>
      <c r="GY32" s="37"/>
      <c r="GZ32" s="37"/>
      <c r="HA32" s="37"/>
      <c r="HB32" s="37"/>
      <c r="HC32" s="37"/>
      <c r="HD32" s="37"/>
      <c r="HE32" s="37"/>
      <c r="HF32" s="37"/>
      <c r="HG32" s="37"/>
      <c r="HH32" s="37"/>
      <c r="HI32" s="37"/>
      <c r="HJ32" s="37">
        <f>データ!AS7</f>
        <v>2.8</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47</v>
      </c>
      <c r="IS32" s="28"/>
      <c r="IT32" s="28"/>
      <c r="IU32" s="28"/>
      <c r="IV32" s="28"/>
      <c r="IW32" s="28"/>
      <c r="IX32" s="28"/>
      <c r="IY32" s="28"/>
      <c r="IZ32" s="28"/>
      <c r="JA32" s="28"/>
      <c r="JB32" s="35"/>
      <c r="JC32" s="32">
        <f>データ!DP7</f>
        <v>105.7</v>
      </c>
      <c r="JD32" s="34"/>
      <c r="JE32" s="34"/>
      <c r="JF32" s="34"/>
      <c r="JG32" s="34"/>
      <c r="JH32" s="34"/>
      <c r="JI32" s="34"/>
      <c r="JJ32" s="34"/>
      <c r="JK32" s="34"/>
      <c r="JL32" s="34"/>
      <c r="JM32" s="34"/>
      <c r="JN32" s="34"/>
      <c r="JO32" s="34"/>
      <c r="JP32" s="34"/>
      <c r="JQ32" s="34"/>
      <c r="JR32" s="34"/>
      <c r="JS32" s="34"/>
      <c r="JT32" s="34"/>
      <c r="JU32" s="40"/>
      <c r="JV32" s="32">
        <f>データ!DQ7</f>
        <v>104.3</v>
      </c>
      <c r="JW32" s="34"/>
      <c r="JX32" s="34"/>
      <c r="JY32" s="34"/>
      <c r="JZ32" s="34"/>
      <c r="KA32" s="34"/>
      <c r="KB32" s="34"/>
      <c r="KC32" s="34"/>
      <c r="KD32" s="34"/>
      <c r="KE32" s="34"/>
      <c r="KF32" s="34"/>
      <c r="KG32" s="34"/>
      <c r="KH32" s="34"/>
      <c r="KI32" s="34"/>
      <c r="KJ32" s="34"/>
      <c r="KK32" s="34"/>
      <c r="KL32" s="34"/>
      <c r="KM32" s="34"/>
      <c r="KN32" s="40"/>
      <c r="KO32" s="32">
        <f>データ!DR7</f>
        <v>114</v>
      </c>
      <c r="KP32" s="34"/>
      <c r="KQ32" s="34"/>
      <c r="KR32" s="34"/>
      <c r="KS32" s="34"/>
      <c r="KT32" s="34"/>
      <c r="KU32" s="34"/>
      <c r="KV32" s="34"/>
      <c r="KW32" s="34"/>
      <c r="KX32" s="34"/>
      <c r="KY32" s="34"/>
      <c r="KZ32" s="34"/>
      <c r="LA32" s="34"/>
      <c r="LB32" s="34"/>
      <c r="LC32" s="34"/>
      <c r="LD32" s="34"/>
      <c r="LE32" s="34"/>
      <c r="LF32" s="34"/>
      <c r="LG32" s="40"/>
      <c r="LH32" s="32">
        <f>データ!DS7</f>
        <v>119.1</v>
      </c>
      <c r="LI32" s="34"/>
      <c r="LJ32" s="34"/>
      <c r="LK32" s="34"/>
      <c r="LL32" s="34"/>
      <c r="LM32" s="34"/>
      <c r="LN32" s="34"/>
      <c r="LO32" s="34"/>
      <c r="LP32" s="34"/>
      <c r="LQ32" s="34"/>
      <c r="LR32" s="34"/>
      <c r="LS32" s="34"/>
      <c r="LT32" s="34"/>
      <c r="LU32" s="34"/>
      <c r="LV32" s="34"/>
      <c r="LW32" s="34"/>
      <c r="LX32" s="34"/>
      <c r="LY32" s="34"/>
      <c r="LZ32" s="40"/>
      <c r="MA32" s="32">
        <f>データ!DT7</f>
        <v>119.9</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118</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50</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119</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8</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0</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8</v>
      </c>
      <c r="EB52" s="28"/>
      <c r="EC52" s="28"/>
      <c r="ED52" s="28"/>
      <c r="EE52" s="28"/>
      <c r="EF52" s="28"/>
      <c r="EG52" s="28"/>
      <c r="EH52" s="28"/>
      <c r="EI52" s="28"/>
      <c r="EJ52" s="28"/>
      <c r="EK52" s="35"/>
      <c r="EL52" s="37">
        <f>データ!BF7</f>
        <v>43.8</v>
      </c>
      <c r="EM52" s="37"/>
      <c r="EN52" s="37"/>
      <c r="EO52" s="37"/>
      <c r="EP52" s="37"/>
      <c r="EQ52" s="37"/>
      <c r="ER52" s="37"/>
      <c r="ES52" s="37"/>
      <c r="ET52" s="37"/>
      <c r="EU52" s="37"/>
      <c r="EV52" s="37"/>
      <c r="EW52" s="37"/>
      <c r="EX52" s="37"/>
      <c r="EY52" s="37"/>
      <c r="EZ52" s="37"/>
      <c r="FA52" s="37"/>
      <c r="FB52" s="37"/>
      <c r="FC52" s="37"/>
      <c r="FD52" s="37"/>
      <c r="FE52" s="37">
        <f>データ!BG7</f>
        <v>48.9</v>
      </c>
      <c r="FF52" s="37"/>
      <c r="FG52" s="37"/>
      <c r="FH52" s="37"/>
      <c r="FI52" s="37"/>
      <c r="FJ52" s="37"/>
      <c r="FK52" s="37"/>
      <c r="FL52" s="37"/>
      <c r="FM52" s="37"/>
      <c r="FN52" s="37"/>
      <c r="FO52" s="37"/>
      <c r="FP52" s="37"/>
      <c r="FQ52" s="37"/>
      <c r="FR52" s="37"/>
      <c r="FS52" s="37"/>
      <c r="FT52" s="37"/>
      <c r="FU52" s="37"/>
      <c r="FV52" s="37"/>
      <c r="FW52" s="37"/>
      <c r="FX52" s="37">
        <f>データ!BH7</f>
        <v>-74.7</v>
      </c>
      <c r="FY52" s="37"/>
      <c r="FZ52" s="37"/>
      <c r="GA52" s="37"/>
      <c r="GB52" s="37"/>
      <c r="GC52" s="37"/>
      <c r="GD52" s="37"/>
      <c r="GE52" s="37"/>
      <c r="GF52" s="37"/>
      <c r="GG52" s="37"/>
      <c r="GH52" s="37"/>
      <c r="GI52" s="37"/>
      <c r="GJ52" s="37"/>
      <c r="GK52" s="37"/>
      <c r="GL52" s="37"/>
      <c r="GM52" s="37"/>
      <c r="GN52" s="37"/>
      <c r="GO52" s="37"/>
      <c r="GP52" s="37"/>
      <c r="GQ52" s="37">
        <f>データ!BI7</f>
        <v>79.400000000000006</v>
      </c>
      <c r="GR52" s="37"/>
      <c r="GS52" s="37"/>
      <c r="GT52" s="37"/>
      <c r="GU52" s="37"/>
      <c r="GV52" s="37"/>
      <c r="GW52" s="37"/>
      <c r="GX52" s="37"/>
      <c r="GY52" s="37"/>
      <c r="GZ52" s="37"/>
      <c r="HA52" s="37"/>
      <c r="HB52" s="37"/>
      <c r="HC52" s="37"/>
      <c r="HD52" s="37"/>
      <c r="HE52" s="37"/>
      <c r="HF52" s="37"/>
      <c r="HG52" s="37"/>
      <c r="HH52" s="37"/>
      <c r="HI52" s="37"/>
      <c r="HJ52" s="37">
        <f>データ!BJ7</f>
        <v>57.1</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8</v>
      </c>
      <c r="IS52" s="28"/>
      <c r="IT52" s="28"/>
      <c r="IU52" s="28"/>
      <c r="IV52" s="28"/>
      <c r="IW52" s="28"/>
      <c r="IX52" s="28"/>
      <c r="IY52" s="28"/>
      <c r="IZ52" s="28"/>
      <c r="JA52" s="28"/>
      <c r="JB52" s="35"/>
      <c r="JC52" s="38">
        <f>データ!BQ7</f>
        <v>2363</v>
      </c>
      <c r="JD52" s="38"/>
      <c r="JE52" s="38"/>
      <c r="JF52" s="38"/>
      <c r="JG52" s="38"/>
      <c r="JH52" s="38"/>
      <c r="JI52" s="38"/>
      <c r="JJ52" s="38"/>
      <c r="JK52" s="38"/>
      <c r="JL52" s="38"/>
      <c r="JM52" s="38"/>
      <c r="JN52" s="38"/>
      <c r="JO52" s="38"/>
      <c r="JP52" s="38"/>
      <c r="JQ52" s="38"/>
      <c r="JR52" s="38"/>
      <c r="JS52" s="38"/>
      <c r="JT52" s="38"/>
      <c r="JU52" s="38"/>
      <c r="JV52" s="38">
        <f>データ!BR7</f>
        <v>2723</v>
      </c>
      <c r="JW52" s="38"/>
      <c r="JX52" s="38"/>
      <c r="JY52" s="38"/>
      <c r="JZ52" s="38"/>
      <c r="KA52" s="38"/>
      <c r="KB52" s="38"/>
      <c r="KC52" s="38"/>
      <c r="KD52" s="38"/>
      <c r="KE52" s="38"/>
      <c r="KF52" s="38"/>
      <c r="KG52" s="38"/>
      <c r="KH52" s="38"/>
      <c r="KI52" s="38"/>
      <c r="KJ52" s="38"/>
      <c r="KK52" s="38"/>
      <c r="KL52" s="38"/>
      <c r="KM52" s="38"/>
      <c r="KN52" s="38"/>
      <c r="KO52" s="38">
        <f>データ!BS7</f>
        <v>5090</v>
      </c>
      <c r="KP52" s="38"/>
      <c r="KQ52" s="38"/>
      <c r="KR52" s="38"/>
      <c r="KS52" s="38"/>
      <c r="KT52" s="38"/>
      <c r="KU52" s="38"/>
      <c r="KV52" s="38"/>
      <c r="KW52" s="38"/>
      <c r="KX52" s="38"/>
      <c r="KY52" s="38"/>
      <c r="KZ52" s="38"/>
      <c r="LA52" s="38"/>
      <c r="LB52" s="38"/>
      <c r="LC52" s="38"/>
      <c r="LD52" s="38"/>
      <c r="LE52" s="38"/>
      <c r="LF52" s="38"/>
      <c r="LG52" s="38"/>
      <c r="LH52" s="38">
        <f>データ!BT7</f>
        <v>5812</v>
      </c>
      <c r="LI52" s="38"/>
      <c r="LJ52" s="38"/>
      <c r="LK52" s="38"/>
      <c r="LL52" s="38"/>
      <c r="LM52" s="38"/>
      <c r="LN52" s="38"/>
      <c r="LO52" s="38"/>
      <c r="LP52" s="38"/>
      <c r="LQ52" s="38"/>
      <c r="LR52" s="38"/>
      <c r="LS52" s="38"/>
      <c r="LT52" s="38"/>
      <c r="LU52" s="38"/>
      <c r="LV52" s="38"/>
      <c r="LW52" s="38"/>
      <c r="LX52" s="38"/>
      <c r="LY52" s="38"/>
      <c r="LZ52" s="38"/>
      <c r="MA52" s="38">
        <f>データ!BU7</f>
        <v>4560</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47</v>
      </c>
      <c r="K53" s="28"/>
      <c r="L53" s="28"/>
      <c r="M53" s="28"/>
      <c r="N53" s="28"/>
      <c r="O53" s="28"/>
      <c r="P53" s="28"/>
      <c r="Q53" s="28"/>
      <c r="R53" s="28"/>
      <c r="S53" s="28"/>
      <c r="T53" s="35"/>
      <c r="U53" s="38">
        <f>データ!AZ7</f>
        <v>87</v>
      </c>
      <c r="V53" s="38"/>
      <c r="W53" s="38"/>
      <c r="X53" s="38"/>
      <c r="Y53" s="38"/>
      <c r="Z53" s="38"/>
      <c r="AA53" s="38"/>
      <c r="AB53" s="38"/>
      <c r="AC53" s="38"/>
      <c r="AD53" s="38"/>
      <c r="AE53" s="38"/>
      <c r="AF53" s="38"/>
      <c r="AG53" s="38"/>
      <c r="AH53" s="38"/>
      <c r="AI53" s="38"/>
      <c r="AJ53" s="38"/>
      <c r="AK53" s="38"/>
      <c r="AL53" s="38"/>
      <c r="AM53" s="38"/>
      <c r="AN53" s="38">
        <f>データ!BA7</f>
        <v>7646</v>
      </c>
      <c r="AO53" s="38"/>
      <c r="AP53" s="38"/>
      <c r="AQ53" s="38"/>
      <c r="AR53" s="38"/>
      <c r="AS53" s="38"/>
      <c r="AT53" s="38"/>
      <c r="AU53" s="38"/>
      <c r="AV53" s="38"/>
      <c r="AW53" s="38"/>
      <c r="AX53" s="38"/>
      <c r="AY53" s="38"/>
      <c r="AZ53" s="38"/>
      <c r="BA53" s="38"/>
      <c r="BB53" s="38"/>
      <c r="BC53" s="38"/>
      <c r="BD53" s="38"/>
      <c r="BE53" s="38"/>
      <c r="BF53" s="38"/>
      <c r="BG53" s="38">
        <f>データ!BB7</f>
        <v>53</v>
      </c>
      <c r="BH53" s="38"/>
      <c r="BI53" s="38"/>
      <c r="BJ53" s="38"/>
      <c r="BK53" s="38"/>
      <c r="BL53" s="38"/>
      <c r="BM53" s="38"/>
      <c r="BN53" s="38"/>
      <c r="BO53" s="38"/>
      <c r="BP53" s="38"/>
      <c r="BQ53" s="38"/>
      <c r="BR53" s="38"/>
      <c r="BS53" s="38"/>
      <c r="BT53" s="38"/>
      <c r="BU53" s="38"/>
      <c r="BV53" s="38"/>
      <c r="BW53" s="38"/>
      <c r="BX53" s="38"/>
      <c r="BY53" s="38"/>
      <c r="BZ53" s="38">
        <f>データ!BC7</f>
        <v>558</v>
      </c>
      <c r="CA53" s="38"/>
      <c r="CB53" s="38"/>
      <c r="CC53" s="38"/>
      <c r="CD53" s="38"/>
      <c r="CE53" s="38"/>
      <c r="CF53" s="38"/>
      <c r="CG53" s="38"/>
      <c r="CH53" s="38"/>
      <c r="CI53" s="38"/>
      <c r="CJ53" s="38"/>
      <c r="CK53" s="38"/>
      <c r="CL53" s="38"/>
      <c r="CM53" s="38"/>
      <c r="CN53" s="38"/>
      <c r="CO53" s="38"/>
      <c r="CP53" s="38"/>
      <c r="CQ53" s="38"/>
      <c r="CR53" s="38"/>
      <c r="CS53" s="38">
        <f>データ!BD7</f>
        <v>48</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47</v>
      </c>
      <c r="EB53" s="28"/>
      <c r="EC53" s="28"/>
      <c r="ED53" s="28"/>
      <c r="EE53" s="28"/>
      <c r="EF53" s="28"/>
      <c r="EG53" s="28"/>
      <c r="EH53" s="28"/>
      <c r="EI53" s="28"/>
      <c r="EJ53" s="28"/>
      <c r="EK53" s="35"/>
      <c r="EL53" s="37">
        <f>データ!BK7</f>
        <v>7.1</v>
      </c>
      <c r="EM53" s="37"/>
      <c r="EN53" s="37"/>
      <c r="EO53" s="37"/>
      <c r="EP53" s="37"/>
      <c r="EQ53" s="37"/>
      <c r="ER53" s="37"/>
      <c r="ES53" s="37"/>
      <c r="ET53" s="37"/>
      <c r="EU53" s="37"/>
      <c r="EV53" s="37"/>
      <c r="EW53" s="37"/>
      <c r="EX53" s="37"/>
      <c r="EY53" s="37"/>
      <c r="EZ53" s="37"/>
      <c r="FA53" s="37"/>
      <c r="FB53" s="37"/>
      <c r="FC53" s="37"/>
      <c r="FD53" s="37"/>
      <c r="FE53" s="37">
        <f>データ!BL7</f>
        <v>5.6</v>
      </c>
      <c r="FF53" s="37"/>
      <c r="FG53" s="37"/>
      <c r="FH53" s="37"/>
      <c r="FI53" s="37"/>
      <c r="FJ53" s="37"/>
      <c r="FK53" s="37"/>
      <c r="FL53" s="37"/>
      <c r="FM53" s="37"/>
      <c r="FN53" s="37"/>
      <c r="FO53" s="37"/>
      <c r="FP53" s="37"/>
      <c r="FQ53" s="37"/>
      <c r="FR53" s="37"/>
      <c r="FS53" s="37"/>
      <c r="FT53" s="37"/>
      <c r="FU53" s="37"/>
      <c r="FV53" s="37"/>
      <c r="FW53" s="37"/>
      <c r="FX53" s="37">
        <f>データ!BM7</f>
        <v>18.100000000000001</v>
      </c>
      <c r="FY53" s="37"/>
      <c r="FZ53" s="37"/>
      <c r="GA53" s="37"/>
      <c r="GB53" s="37"/>
      <c r="GC53" s="37"/>
      <c r="GD53" s="37"/>
      <c r="GE53" s="37"/>
      <c r="GF53" s="37"/>
      <c r="GG53" s="37"/>
      <c r="GH53" s="37"/>
      <c r="GI53" s="37"/>
      <c r="GJ53" s="37"/>
      <c r="GK53" s="37"/>
      <c r="GL53" s="37"/>
      <c r="GM53" s="37"/>
      <c r="GN53" s="37"/>
      <c r="GO53" s="37"/>
      <c r="GP53" s="37"/>
      <c r="GQ53" s="37">
        <f>データ!BN7</f>
        <v>24.8</v>
      </c>
      <c r="GR53" s="37"/>
      <c r="GS53" s="37"/>
      <c r="GT53" s="37"/>
      <c r="GU53" s="37"/>
      <c r="GV53" s="37"/>
      <c r="GW53" s="37"/>
      <c r="GX53" s="37"/>
      <c r="GY53" s="37"/>
      <c r="GZ53" s="37"/>
      <c r="HA53" s="37"/>
      <c r="HB53" s="37"/>
      <c r="HC53" s="37"/>
      <c r="HD53" s="37"/>
      <c r="HE53" s="37"/>
      <c r="HF53" s="37"/>
      <c r="HG53" s="37"/>
      <c r="HH53" s="37"/>
      <c r="HI53" s="37"/>
      <c r="HJ53" s="37">
        <f>データ!BO7</f>
        <v>-46.3</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47</v>
      </c>
      <c r="IS53" s="28"/>
      <c r="IT53" s="28"/>
      <c r="IU53" s="28"/>
      <c r="IV53" s="28"/>
      <c r="IW53" s="28"/>
      <c r="IX53" s="28"/>
      <c r="IY53" s="28"/>
      <c r="IZ53" s="28"/>
      <c r="JA53" s="28"/>
      <c r="JB53" s="35"/>
      <c r="JC53" s="38">
        <f>データ!BV7</f>
        <v>4211</v>
      </c>
      <c r="JD53" s="38"/>
      <c r="JE53" s="38"/>
      <c r="JF53" s="38"/>
      <c r="JG53" s="38"/>
      <c r="JH53" s="38"/>
      <c r="JI53" s="38"/>
      <c r="JJ53" s="38"/>
      <c r="JK53" s="38"/>
      <c r="JL53" s="38"/>
      <c r="JM53" s="38"/>
      <c r="JN53" s="38"/>
      <c r="JO53" s="38"/>
      <c r="JP53" s="38"/>
      <c r="JQ53" s="38"/>
      <c r="JR53" s="38"/>
      <c r="JS53" s="38"/>
      <c r="JT53" s="38"/>
      <c r="JU53" s="38"/>
      <c r="JV53" s="38">
        <f>データ!BW7</f>
        <v>10653</v>
      </c>
      <c r="JW53" s="38"/>
      <c r="JX53" s="38"/>
      <c r="JY53" s="38"/>
      <c r="JZ53" s="38"/>
      <c r="KA53" s="38"/>
      <c r="KB53" s="38"/>
      <c r="KC53" s="38"/>
      <c r="KD53" s="38"/>
      <c r="KE53" s="38"/>
      <c r="KF53" s="38"/>
      <c r="KG53" s="38"/>
      <c r="KH53" s="38"/>
      <c r="KI53" s="38"/>
      <c r="KJ53" s="38"/>
      <c r="KK53" s="38"/>
      <c r="KL53" s="38"/>
      <c r="KM53" s="38"/>
      <c r="KN53" s="38"/>
      <c r="KO53" s="38">
        <f>データ!BX7</f>
        <v>17717</v>
      </c>
      <c r="KP53" s="38"/>
      <c r="KQ53" s="38"/>
      <c r="KR53" s="38"/>
      <c r="KS53" s="38"/>
      <c r="KT53" s="38"/>
      <c r="KU53" s="38"/>
      <c r="KV53" s="38"/>
      <c r="KW53" s="38"/>
      <c r="KX53" s="38"/>
      <c r="KY53" s="38"/>
      <c r="KZ53" s="38"/>
      <c r="LA53" s="38"/>
      <c r="LB53" s="38"/>
      <c r="LC53" s="38"/>
      <c r="LD53" s="38"/>
      <c r="LE53" s="38"/>
      <c r="LF53" s="38"/>
      <c r="LG53" s="38"/>
      <c r="LH53" s="38">
        <f>データ!BY7</f>
        <v>21803</v>
      </c>
      <c r="LI53" s="38"/>
      <c r="LJ53" s="38"/>
      <c r="LK53" s="38"/>
      <c r="LL53" s="38"/>
      <c r="LM53" s="38"/>
      <c r="LN53" s="38"/>
      <c r="LO53" s="38"/>
      <c r="LP53" s="38"/>
      <c r="LQ53" s="38"/>
      <c r="LR53" s="38"/>
      <c r="LS53" s="38"/>
      <c r="LT53" s="38"/>
      <c r="LU53" s="38"/>
      <c r="LV53" s="38"/>
      <c r="LW53" s="38"/>
      <c r="LX53" s="38"/>
      <c r="LY53" s="38"/>
      <c r="LZ53" s="38"/>
      <c r="MA53" s="38">
        <f>データ!BZ7</f>
        <v>22649</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30</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45</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51</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120</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51338</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8</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8</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8</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47</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47</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47</v>
      </c>
      <c r="JS78" s="26"/>
      <c r="JT78" s="26"/>
      <c r="JU78" s="26"/>
      <c r="JV78" s="26"/>
      <c r="JW78" s="26"/>
      <c r="JX78" s="26"/>
      <c r="JY78" s="26"/>
      <c r="JZ78" s="26"/>
      <c r="KA78" s="32">
        <f>データ!DE7</f>
        <v>108.5</v>
      </c>
      <c r="KB78" s="34"/>
      <c r="KC78" s="34"/>
      <c r="KD78" s="34"/>
      <c r="KE78" s="34"/>
      <c r="KF78" s="34"/>
      <c r="KG78" s="34"/>
      <c r="KH78" s="34"/>
      <c r="KI78" s="34"/>
      <c r="KJ78" s="34"/>
      <c r="KK78" s="34"/>
      <c r="KL78" s="34"/>
      <c r="KM78" s="34"/>
      <c r="KN78" s="34"/>
      <c r="KO78" s="40"/>
      <c r="KP78" s="32">
        <f>データ!DF7</f>
        <v>136.19999999999999</v>
      </c>
      <c r="KQ78" s="34"/>
      <c r="KR78" s="34"/>
      <c r="KS78" s="34"/>
      <c r="KT78" s="34"/>
      <c r="KU78" s="34"/>
      <c r="KV78" s="34"/>
      <c r="KW78" s="34"/>
      <c r="KX78" s="34"/>
      <c r="KY78" s="34"/>
      <c r="KZ78" s="34"/>
      <c r="LA78" s="34"/>
      <c r="LB78" s="34"/>
      <c r="LC78" s="34"/>
      <c r="LD78" s="40"/>
      <c r="LE78" s="32">
        <f>データ!DG7</f>
        <v>104.8</v>
      </c>
      <c r="LF78" s="34"/>
      <c r="LG78" s="34"/>
      <c r="LH78" s="34"/>
      <c r="LI78" s="34"/>
      <c r="LJ78" s="34"/>
      <c r="LK78" s="34"/>
      <c r="LL78" s="34"/>
      <c r="LM78" s="34"/>
      <c r="LN78" s="34"/>
      <c r="LO78" s="34"/>
      <c r="LP78" s="34"/>
      <c r="LQ78" s="34"/>
      <c r="LR78" s="34"/>
      <c r="LS78" s="40"/>
      <c r="LT78" s="32">
        <f>データ!DH7</f>
        <v>81.5</v>
      </c>
      <c r="LU78" s="34"/>
      <c r="LV78" s="34"/>
      <c r="LW78" s="34"/>
      <c r="LX78" s="34"/>
      <c r="LY78" s="34"/>
      <c r="LZ78" s="34"/>
      <c r="MA78" s="34"/>
      <c r="MB78" s="34"/>
      <c r="MC78" s="34"/>
      <c r="MD78" s="34"/>
      <c r="ME78" s="34"/>
      <c r="MF78" s="34"/>
      <c r="MG78" s="34"/>
      <c r="MH78" s="40"/>
      <c r="MI78" s="32">
        <f>データ!DI7</f>
        <v>60.7</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36</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53</v>
      </c>
      <c r="C87" s="15" t="s">
        <v>23</v>
      </c>
      <c r="D87" s="15" t="s">
        <v>49</v>
      </c>
      <c r="E87" s="15" t="s">
        <v>54</v>
      </c>
      <c r="F87" s="15" t="s">
        <v>43</v>
      </c>
      <c r="G87" s="15" t="s">
        <v>55</v>
      </c>
      <c r="H87" s="15" t="s">
        <v>56</v>
      </c>
      <c r="I87" s="15" t="s">
        <v>48</v>
      </c>
      <c r="J87" s="15" t="s">
        <v>57</v>
      </c>
      <c r="K87" s="15" t="s">
        <v>58</v>
      </c>
      <c r="L87" s="15" t="s">
        <v>60</v>
      </c>
      <c r="M87" s="29" t="s">
        <v>54</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42</v>
      </c>
      <c r="J88" s="15" t="s">
        <v>42</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6Z53WBaZRvd3SZKAziK1XKY2wAtJyZnaaQTHlFkSC+hOXYxCinNz/VcaanWfEsdH3zt0pqT2UdBqeOe0XkolnA==" saltValue="Pd82pZzZB4FYYrFrm7w3pA=="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63</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2</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59</v>
      </c>
      <c r="B3" s="105" t="s">
        <v>65</v>
      </c>
      <c r="C3" s="105" t="s">
        <v>66</v>
      </c>
      <c r="D3" s="105" t="s">
        <v>67</v>
      </c>
      <c r="E3" s="105" t="s">
        <v>18</v>
      </c>
      <c r="F3" s="105" t="s">
        <v>64</v>
      </c>
      <c r="G3" s="105" t="s">
        <v>16</v>
      </c>
      <c r="H3" s="111" t="s">
        <v>61</v>
      </c>
      <c r="I3" s="114"/>
      <c r="J3" s="114"/>
      <c r="K3" s="114"/>
      <c r="L3" s="114"/>
      <c r="M3" s="114"/>
      <c r="N3" s="114"/>
      <c r="O3" s="114"/>
      <c r="P3" s="114"/>
      <c r="Q3" s="114"/>
      <c r="R3" s="114"/>
      <c r="S3" s="114"/>
      <c r="T3" s="114"/>
      <c r="U3" s="114"/>
      <c r="V3" s="114"/>
      <c r="W3" s="114"/>
      <c r="X3" s="114"/>
      <c r="Y3" s="121" t="s">
        <v>40</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17</v>
      </c>
      <c r="CP3" s="125"/>
      <c r="CQ3" s="125"/>
      <c r="CR3" s="125"/>
      <c r="CS3" s="125"/>
      <c r="CT3" s="125"/>
      <c r="CU3" s="125"/>
      <c r="CV3" s="125"/>
      <c r="CW3" s="125"/>
      <c r="CX3" s="125"/>
      <c r="CY3" s="125"/>
      <c r="CZ3" s="139"/>
      <c r="DA3" s="125"/>
      <c r="DB3" s="125"/>
      <c r="DC3" s="125"/>
      <c r="DD3" s="125"/>
      <c r="DE3" s="125"/>
      <c r="DF3" s="125"/>
      <c r="DG3" s="125"/>
      <c r="DH3" s="125"/>
      <c r="DI3" s="125"/>
      <c r="DJ3" s="135"/>
      <c r="DK3" s="125" t="s">
        <v>22</v>
      </c>
      <c r="DL3" s="125"/>
      <c r="DM3" s="125"/>
      <c r="DN3" s="125"/>
      <c r="DO3" s="125"/>
      <c r="DP3" s="125"/>
      <c r="DQ3" s="125"/>
      <c r="DR3" s="125"/>
      <c r="DS3" s="125"/>
      <c r="DT3" s="125"/>
      <c r="DU3" s="135"/>
    </row>
    <row r="4" spans="1:125">
      <c r="A4" s="103" t="s">
        <v>20</v>
      </c>
      <c r="B4" s="106"/>
      <c r="C4" s="106"/>
      <c r="D4" s="106"/>
      <c r="E4" s="106"/>
      <c r="F4" s="106"/>
      <c r="G4" s="106"/>
      <c r="H4" s="112"/>
      <c r="I4" s="115"/>
      <c r="J4" s="115"/>
      <c r="K4" s="115"/>
      <c r="L4" s="115"/>
      <c r="M4" s="115"/>
      <c r="N4" s="115"/>
      <c r="O4" s="115"/>
      <c r="P4" s="115"/>
      <c r="Q4" s="115"/>
      <c r="R4" s="115"/>
      <c r="S4" s="115"/>
      <c r="T4" s="115"/>
      <c r="U4" s="115"/>
      <c r="V4" s="115"/>
      <c r="W4" s="115"/>
      <c r="X4" s="115"/>
      <c r="Y4" s="122" t="s">
        <v>68</v>
      </c>
      <c r="Z4" s="126"/>
      <c r="AA4" s="126"/>
      <c r="AB4" s="126"/>
      <c r="AC4" s="126"/>
      <c r="AD4" s="126"/>
      <c r="AE4" s="126"/>
      <c r="AF4" s="126"/>
      <c r="AG4" s="126"/>
      <c r="AH4" s="126"/>
      <c r="AI4" s="127"/>
      <c r="AJ4" s="129" t="s">
        <v>35</v>
      </c>
      <c r="AK4" s="129"/>
      <c r="AL4" s="129"/>
      <c r="AM4" s="129"/>
      <c r="AN4" s="129"/>
      <c r="AO4" s="129"/>
      <c r="AP4" s="129"/>
      <c r="AQ4" s="129"/>
      <c r="AR4" s="129"/>
      <c r="AS4" s="129"/>
      <c r="AT4" s="129"/>
      <c r="AU4" s="130" t="s">
        <v>27</v>
      </c>
      <c r="AV4" s="129"/>
      <c r="AW4" s="129"/>
      <c r="AX4" s="129"/>
      <c r="AY4" s="129"/>
      <c r="AZ4" s="129"/>
      <c r="BA4" s="129"/>
      <c r="BB4" s="129"/>
      <c r="BC4" s="129"/>
      <c r="BD4" s="129"/>
      <c r="BE4" s="129"/>
      <c r="BF4" s="129" t="s">
        <v>69</v>
      </c>
      <c r="BG4" s="129"/>
      <c r="BH4" s="129"/>
      <c r="BI4" s="129"/>
      <c r="BJ4" s="129"/>
      <c r="BK4" s="129"/>
      <c r="BL4" s="129"/>
      <c r="BM4" s="129"/>
      <c r="BN4" s="129"/>
      <c r="BO4" s="129"/>
      <c r="BP4" s="129"/>
      <c r="BQ4" s="130" t="s">
        <v>70</v>
      </c>
      <c r="BR4" s="129"/>
      <c r="BS4" s="129"/>
      <c r="BT4" s="129"/>
      <c r="BU4" s="129"/>
      <c r="BV4" s="129"/>
      <c r="BW4" s="129"/>
      <c r="BX4" s="129"/>
      <c r="BY4" s="129"/>
      <c r="BZ4" s="129"/>
      <c r="CA4" s="129"/>
      <c r="CB4" s="129" t="s">
        <v>71</v>
      </c>
      <c r="CC4" s="129"/>
      <c r="CD4" s="129"/>
      <c r="CE4" s="129"/>
      <c r="CF4" s="129"/>
      <c r="CG4" s="129"/>
      <c r="CH4" s="129"/>
      <c r="CI4" s="129"/>
      <c r="CJ4" s="129"/>
      <c r="CK4" s="129"/>
      <c r="CL4" s="129"/>
      <c r="CM4" s="137" t="s">
        <v>72</v>
      </c>
      <c r="CN4" s="137" t="s">
        <v>73</v>
      </c>
      <c r="CO4" s="122" t="s">
        <v>74</v>
      </c>
      <c r="CP4" s="126"/>
      <c r="CQ4" s="126"/>
      <c r="CR4" s="126"/>
      <c r="CS4" s="126"/>
      <c r="CT4" s="126"/>
      <c r="CU4" s="126"/>
      <c r="CV4" s="126"/>
      <c r="CW4" s="126"/>
      <c r="CX4" s="126"/>
      <c r="CY4" s="127"/>
      <c r="CZ4" s="129" t="s">
        <v>75</v>
      </c>
      <c r="DA4" s="129"/>
      <c r="DB4" s="129"/>
      <c r="DC4" s="129"/>
      <c r="DD4" s="129"/>
      <c r="DE4" s="129"/>
      <c r="DF4" s="129"/>
      <c r="DG4" s="129"/>
      <c r="DH4" s="129"/>
      <c r="DI4" s="129"/>
      <c r="DJ4" s="129"/>
      <c r="DK4" s="122" t="s">
        <v>76</v>
      </c>
      <c r="DL4" s="126"/>
      <c r="DM4" s="126"/>
      <c r="DN4" s="126"/>
      <c r="DO4" s="126"/>
      <c r="DP4" s="126"/>
      <c r="DQ4" s="126"/>
      <c r="DR4" s="126"/>
      <c r="DS4" s="126"/>
      <c r="DT4" s="126"/>
      <c r="DU4" s="127"/>
    </row>
    <row r="5" spans="1:125">
      <c r="A5" s="103" t="s">
        <v>77</v>
      </c>
      <c r="B5" s="107"/>
      <c r="C5" s="107"/>
      <c r="D5" s="107"/>
      <c r="E5" s="107"/>
      <c r="F5" s="107"/>
      <c r="G5" s="107"/>
      <c r="H5" s="113" t="s">
        <v>78</v>
      </c>
      <c r="I5" s="113" t="s">
        <v>79</v>
      </c>
      <c r="J5" s="113" t="s">
        <v>80</v>
      </c>
      <c r="K5" s="113" t="s">
        <v>81</v>
      </c>
      <c r="L5" s="113" t="s">
        <v>82</v>
      </c>
      <c r="M5" s="113" t="s">
        <v>9</v>
      </c>
      <c r="N5" s="113" t="s">
        <v>11</v>
      </c>
      <c r="O5" s="113" t="s">
        <v>52</v>
      </c>
      <c r="P5" s="113" t="s">
        <v>24</v>
      </c>
      <c r="Q5" s="113" t="s">
        <v>83</v>
      </c>
      <c r="R5" s="113" t="s">
        <v>84</v>
      </c>
      <c r="S5" s="113" t="s">
        <v>85</v>
      </c>
      <c r="T5" s="113" t="s">
        <v>86</v>
      </c>
      <c r="U5" s="113" t="s">
        <v>87</v>
      </c>
      <c r="V5" s="113" t="s">
        <v>62</v>
      </c>
      <c r="W5" s="113" t="s">
        <v>88</v>
      </c>
      <c r="X5" s="113" t="s">
        <v>15</v>
      </c>
      <c r="Y5" s="113" t="s">
        <v>89</v>
      </c>
      <c r="Z5" s="113" t="s">
        <v>90</v>
      </c>
      <c r="AA5" s="113" t="s">
        <v>91</v>
      </c>
      <c r="AB5" s="113" t="s">
        <v>92</v>
      </c>
      <c r="AC5" s="113" t="s">
        <v>93</v>
      </c>
      <c r="AD5" s="113" t="s">
        <v>94</v>
      </c>
      <c r="AE5" s="113" t="s">
        <v>95</v>
      </c>
      <c r="AF5" s="113" t="s">
        <v>96</v>
      </c>
      <c r="AG5" s="113" t="s">
        <v>97</v>
      </c>
      <c r="AH5" s="113" t="s">
        <v>98</v>
      </c>
      <c r="AI5" s="113" t="s">
        <v>99</v>
      </c>
      <c r="AJ5" s="113" t="s">
        <v>89</v>
      </c>
      <c r="AK5" s="113" t="s">
        <v>90</v>
      </c>
      <c r="AL5" s="113" t="s">
        <v>91</v>
      </c>
      <c r="AM5" s="113" t="s">
        <v>92</v>
      </c>
      <c r="AN5" s="113" t="s">
        <v>93</v>
      </c>
      <c r="AO5" s="113" t="s">
        <v>94</v>
      </c>
      <c r="AP5" s="113" t="s">
        <v>95</v>
      </c>
      <c r="AQ5" s="113" t="s">
        <v>96</v>
      </c>
      <c r="AR5" s="113" t="s">
        <v>97</v>
      </c>
      <c r="AS5" s="113" t="s">
        <v>98</v>
      </c>
      <c r="AT5" s="113" t="s">
        <v>99</v>
      </c>
      <c r="AU5" s="113" t="s">
        <v>89</v>
      </c>
      <c r="AV5" s="113" t="s">
        <v>90</v>
      </c>
      <c r="AW5" s="113" t="s">
        <v>91</v>
      </c>
      <c r="AX5" s="113" t="s">
        <v>92</v>
      </c>
      <c r="AY5" s="113" t="s">
        <v>93</v>
      </c>
      <c r="AZ5" s="113" t="s">
        <v>94</v>
      </c>
      <c r="BA5" s="113" t="s">
        <v>95</v>
      </c>
      <c r="BB5" s="113" t="s">
        <v>96</v>
      </c>
      <c r="BC5" s="113" t="s">
        <v>97</v>
      </c>
      <c r="BD5" s="113" t="s">
        <v>98</v>
      </c>
      <c r="BE5" s="113" t="s">
        <v>99</v>
      </c>
      <c r="BF5" s="113" t="s">
        <v>89</v>
      </c>
      <c r="BG5" s="113" t="s">
        <v>90</v>
      </c>
      <c r="BH5" s="113" t="s">
        <v>91</v>
      </c>
      <c r="BI5" s="113" t="s">
        <v>92</v>
      </c>
      <c r="BJ5" s="113" t="s">
        <v>93</v>
      </c>
      <c r="BK5" s="113" t="s">
        <v>94</v>
      </c>
      <c r="BL5" s="113" t="s">
        <v>95</v>
      </c>
      <c r="BM5" s="113" t="s">
        <v>96</v>
      </c>
      <c r="BN5" s="113" t="s">
        <v>97</v>
      </c>
      <c r="BO5" s="113" t="s">
        <v>98</v>
      </c>
      <c r="BP5" s="113" t="s">
        <v>99</v>
      </c>
      <c r="BQ5" s="113" t="s">
        <v>89</v>
      </c>
      <c r="BR5" s="113" t="s">
        <v>90</v>
      </c>
      <c r="BS5" s="113" t="s">
        <v>91</v>
      </c>
      <c r="BT5" s="113" t="s">
        <v>92</v>
      </c>
      <c r="BU5" s="113" t="s">
        <v>93</v>
      </c>
      <c r="BV5" s="113" t="s">
        <v>94</v>
      </c>
      <c r="BW5" s="113" t="s">
        <v>95</v>
      </c>
      <c r="BX5" s="113" t="s">
        <v>96</v>
      </c>
      <c r="BY5" s="113" t="s">
        <v>97</v>
      </c>
      <c r="BZ5" s="113" t="s">
        <v>98</v>
      </c>
      <c r="CA5" s="113" t="s">
        <v>99</v>
      </c>
      <c r="CB5" s="113" t="s">
        <v>89</v>
      </c>
      <c r="CC5" s="113" t="s">
        <v>90</v>
      </c>
      <c r="CD5" s="113" t="s">
        <v>91</v>
      </c>
      <c r="CE5" s="113" t="s">
        <v>92</v>
      </c>
      <c r="CF5" s="113" t="s">
        <v>93</v>
      </c>
      <c r="CG5" s="113" t="s">
        <v>94</v>
      </c>
      <c r="CH5" s="113" t="s">
        <v>95</v>
      </c>
      <c r="CI5" s="113" t="s">
        <v>96</v>
      </c>
      <c r="CJ5" s="113" t="s">
        <v>97</v>
      </c>
      <c r="CK5" s="113" t="s">
        <v>98</v>
      </c>
      <c r="CL5" s="113" t="s">
        <v>99</v>
      </c>
      <c r="CM5" s="138"/>
      <c r="CN5" s="138"/>
      <c r="CO5" s="113" t="s">
        <v>89</v>
      </c>
      <c r="CP5" s="113" t="s">
        <v>90</v>
      </c>
      <c r="CQ5" s="113" t="s">
        <v>91</v>
      </c>
      <c r="CR5" s="113" t="s">
        <v>92</v>
      </c>
      <c r="CS5" s="113" t="s">
        <v>93</v>
      </c>
      <c r="CT5" s="113" t="s">
        <v>94</v>
      </c>
      <c r="CU5" s="113" t="s">
        <v>95</v>
      </c>
      <c r="CV5" s="113" t="s">
        <v>96</v>
      </c>
      <c r="CW5" s="113" t="s">
        <v>97</v>
      </c>
      <c r="CX5" s="113" t="s">
        <v>98</v>
      </c>
      <c r="CY5" s="113" t="s">
        <v>99</v>
      </c>
      <c r="CZ5" s="113" t="s">
        <v>89</v>
      </c>
      <c r="DA5" s="113" t="s">
        <v>90</v>
      </c>
      <c r="DB5" s="113" t="s">
        <v>91</v>
      </c>
      <c r="DC5" s="113" t="s">
        <v>92</v>
      </c>
      <c r="DD5" s="113" t="s">
        <v>93</v>
      </c>
      <c r="DE5" s="113" t="s">
        <v>94</v>
      </c>
      <c r="DF5" s="113" t="s">
        <v>95</v>
      </c>
      <c r="DG5" s="113" t="s">
        <v>96</v>
      </c>
      <c r="DH5" s="113" t="s">
        <v>97</v>
      </c>
      <c r="DI5" s="113" t="s">
        <v>98</v>
      </c>
      <c r="DJ5" s="113" t="s">
        <v>36</v>
      </c>
      <c r="DK5" s="113" t="s">
        <v>89</v>
      </c>
      <c r="DL5" s="113" t="s">
        <v>90</v>
      </c>
      <c r="DM5" s="113" t="s">
        <v>91</v>
      </c>
      <c r="DN5" s="113" t="s">
        <v>92</v>
      </c>
      <c r="DO5" s="113" t="s">
        <v>93</v>
      </c>
      <c r="DP5" s="113" t="s">
        <v>94</v>
      </c>
      <c r="DQ5" s="113" t="s">
        <v>95</v>
      </c>
      <c r="DR5" s="113" t="s">
        <v>96</v>
      </c>
      <c r="DS5" s="113" t="s">
        <v>97</v>
      </c>
      <c r="DT5" s="113" t="s">
        <v>98</v>
      </c>
      <c r="DU5" s="113" t="s">
        <v>99</v>
      </c>
    </row>
    <row r="6" spans="1:125" s="102" customFormat="1">
      <c r="A6" s="103" t="s">
        <v>100</v>
      </c>
      <c r="B6" s="108">
        <f t="shared" ref="B6:G6" si="1">B8</f>
        <v>2024</v>
      </c>
      <c r="C6" s="108">
        <f t="shared" si="1"/>
        <v>332160</v>
      </c>
      <c r="D6" s="108">
        <f t="shared" si="1"/>
        <v>47</v>
      </c>
      <c r="E6" s="108">
        <f t="shared" si="1"/>
        <v>14</v>
      </c>
      <c r="F6" s="108">
        <f t="shared" si="1"/>
        <v>0</v>
      </c>
      <c r="G6" s="108">
        <f t="shared" si="1"/>
        <v>1</v>
      </c>
      <c r="H6" s="108" t="str">
        <f>SUBSTITUTE(H8,"　","")</f>
        <v>岡山県浅口市</v>
      </c>
      <c r="I6" s="108" t="str">
        <f t="shared" ref="I6:X6" si="2">I8</f>
        <v>浅口市営鴨方駅北駐車場</v>
      </c>
      <c r="J6" s="108" t="str">
        <f t="shared" si="2"/>
        <v>法非適用</v>
      </c>
      <c r="K6" s="108" t="str">
        <f t="shared" si="2"/>
        <v>駐車場整備事業</v>
      </c>
      <c r="L6" s="108" t="str">
        <f t="shared" si="2"/>
        <v>-</v>
      </c>
      <c r="M6" s="108" t="str">
        <f t="shared" si="2"/>
        <v>Ａ１Ｂ１</v>
      </c>
      <c r="N6" s="108" t="str">
        <f t="shared" si="2"/>
        <v>非設置</v>
      </c>
      <c r="O6" s="116" t="str">
        <f t="shared" si="2"/>
        <v>該当数値なし</v>
      </c>
      <c r="P6" s="108" t="str">
        <f t="shared" si="2"/>
        <v>都市計画駐車場 届出駐車場</v>
      </c>
      <c r="Q6" s="108" t="str">
        <f t="shared" si="2"/>
        <v>立体式</v>
      </c>
      <c r="R6" s="118">
        <f t="shared" si="2"/>
        <v>51</v>
      </c>
      <c r="S6" s="108" t="str">
        <f t="shared" si="2"/>
        <v>駅</v>
      </c>
      <c r="T6" s="108" t="str">
        <f t="shared" si="2"/>
        <v>無</v>
      </c>
      <c r="U6" s="118">
        <f t="shared" si="2"/>
        <v>2481</v>
      </c>
      <c r="V6" s="118">
        <f t="shared" si="2"/>
        <v>107</v>
      </c>
      <c r="W6" s="118">
        <f t="shared" si="2"/>
        <v>50</v>
      </c>
      <c r="X6" s="108" t="str">
        <f t="shared" si="2"/>
        <v>無</v>
      </c>
      <c r="Y6" s="123">
        <f t="shared" ref="Y6:AH6" si="3">IF(Y8="-",NA(),Y8)</f>
        <v>177.9</v>
      </c>
      <c r="Z6" s="123">
        <f t="shared" si="3"/>
        <v>195.5</v>
      </c>
      <c r="AA6" s="123">
        <f t="shared" si="3"/>
        <v>144.5</v>
      </c>
      <c r="AB6" s="123">
        <f t="shared" si="3"/>
        <v>486.2</v>
      </c>
      <c r="AC6" s="123">
        <f t="shared" si="3"/>
        <v>233</v>
      </c>
      <c r="AD6" s="123">
        <f t="shared" si="3"/>
        <v>130.19999999999999</v>
      </c>
      <c r="AE6" s="123">
        <f t="shared" si="3"/>
        <v>136.5</v>
      </c>
      <c r="AF6" s="123">
        <f t="shared" si="3"/>
        <v>183.5</v>
      </c>
      <c r="AG6" s="123">
        <f t="shared" si="3"/>
        <v>4016.2</v>
      </c>
      <c r="AH6" s="123">
        <f t="shared" si="3"/>
        <v>4556.8</v>
      </c>
      <c r="AI6" s="116" t="str">
        <f>IF(AI8="-","",IF(AI8="-","【-】","【"&amp;SUBSTITUTE(TEXT(AI8,"#,##0.0"),"-","△")&amp;"】"))</f>
        <v>【1,604.7】</v>
      </c>
      <c r="AJ6" s="123">
        <f t="shared" ref="AJ6:AS6" si="4">IF(AJ8="-",NA(),AJ8)</f>
        <v>0</v>
      </c>
      <c r="AK6" s="123">
        <f t="shared" si="4"/>
        <v>0</v>
      </c>
      <c r="AL6" s="123">
        <f t="shared" si="4"/>
        <v>0</v>
      </c>
      <c r="AM6" s="123">
        <f t="shared" si="4"/>
        <v>0</v>
      </c>
      <c r="AN6" s="123">
        <f t="shared" si="4"/>
        <v>0</v>
      </c>
      <c r="AO6" s="123">
        <f t="shared" si="4"/>
        <v>8.6</v>
      </c>
      <c r="AP6" s="123">
        <f t="shared" si="4"/>
        <v>4.3</v>
      </c>
      <c r="AQ6" s="123">
        <f t="shared" si="4"/>
        <v>4.2</v>
      </c>
      <c r="AR6" s="123">
        <f t="shared" si="4"/>
        <v>3</v>
      </c>
      <c r="AS6" s="123">
        <f t="shared" si="4"/>
        <v>2.8</v>
      </c>
      <c r="AT6" s="116" t="str">
        <f>IF(AT8="-","",IF(AT8="-","【-】","【"&amp;SUBSTITUTE(TEXT(AT8,"#,##0.0"),"-","△")&amp;"】"))</f>
        <v>【3.8】</v>
      </c>
      <c r="AU6" s="131">
        <f t="shared" ref="AU6:BD6" si="5">IF(AU8="-",NA(),AU8)</f>
        <v>0</v>
      </c>
      <c r="AV6" s="131">
        <f t="shared" si="5"/>
        <v>0</v>
      </c>
      <c r="AW6" s="131">
        <f t="shared" si="5"/>
        <v>0</v>
      </c>
      <c r="AX6" s="131">
        <f t="shared" si="5"/>
        <v>0</v>
      </c>
      <c r="AY6" s="131">
        <f t="shared" si="5"/>
        <v>0</v>
      </c>
      <c r="AZ6" s="131">
        <f t="shared" si="5"/>
        <v>87</v>
      </c>
      <c r="BA6" s="131">
        <f t="shared" si="5"/>
        <v>7646</v>
      </c>
      <c r="BB6" s="131">
        <f t="shared" si="5"/>
        <v>53</v>
      </c>
      <c r="BC6" s="131">
        <f t="shared" si="5"/>
        <v>558</v>
      </c>
      <c r="BD6" s="131">
        <f t="shared" si="5"/>
        <v>48</v>
      </c>
      <c r="BE6" s="118" t="str">
        <f>IF(BE8="-","",IF(BE8="-","【-】","【"&amp;SUBSTITUTE(TEXT(BE8,"#,##0"),"-","△")&amp;"】"))</f>
        <v>【39】</v>
      </c>
      <c r="BF6" s="123">
        <f t="shared" ref="BF6:BO6" si="6">IF(BF8="-",NA(),BF8)</f>
        <v>43.8</v>
      </c>
      <c r="BG6" s="123">
        <f t="shared" si="6"/>
        <v>48.9</v>
      </c>
      <c r="BH6" s="123">
        <f t="shared" si="6"/>
        <v>-74.7</v>
      </c>
      <c r="BI6" s="123">
        <f t="shared" si="6"/>
        <v>79.400000000000006</v>
      </c>
      <c r="BJ6" s="123">
        <f t="shared" si="6"/>
        <v>57.1</v>
      </c>
      <c r="BK6" s="123">
        <f t="shared" si="6"/>
        <v>7.1</v>
      </c>
      <c r="BL6" s="123">
        <f t="shared" si="6"/>
        <v>5.6</v>
      </c>
      <c r="BM6" s="123">
        <f t="shared" si="6"/>
        <v>18.100000000000001</v>
      </c>
      <c r="BN6" s="123">
        <f t="shared" si="6"/>
        <v>24.8</v>
      </c>
      <c r="BO6" s="123">
        <f t="shared" si="6"/>
        <v>-46.3</v>
      </c>
      <c r="BP6" s="116" t="str">
        <f>IF(BP8="-","",IF(BP8="-","【-】","【"&amp;SUBSTITUTE(TEXT(BP8,"#,##0.0"),"-","△")&amp;"】"))</f>
        <v>【2.0】</v>
      </c>
      <c r="BQ6" s="131">
        <f t="shared" ref="BQ6:BZ6" si="7">IF(BQ8="-",NA(),BQ8)</f>
        <v>2363</v>
      </c>
      <c r="BR6" s="131">
        <f t="shared" si="7"/>
        <v>2723</v>
      </c>
      <c r="BS6" s="131">
        <f t="shared" si="7"/>
        <v>5090</v>
      </c>
      <c r="BT6" s="131">
        <f t="shared" si="7"/>
        <v>5812</v>
      </c>
      <c r="BU6" s="131">
        <f t="shared" si="7"/>
        <v>4560</v>
      </c>
      <c r="BV6" s="131">
        <f t="shared" si="7"/>
        <v>4211</v>
      </c>
      <c r="BW6" s="131">
        <f t="shared" si="7"/>
        <v>10653</v>
      </c>
      <c r="BX6" s="131">
        <f t="shared" si="7"/>
        <v>17717</v>
      </c>
      <c r="BY6" s="131">
        <f t="shared" si="7"/>
        <v>21803</v>
      </c>
      <c r="BZ6" s="131">
        <f t="shared" si="7"/>
        <v>22649</v>
      </c>
      <c r="CA6" s="118" t="str">
        <f>IF(CA8="-","",IF(CA8="-","【-】","【"&amp;SUBSTITUTE(TEXT(CA8,"#,##0"),"-","△")&amp;"】"))</f>
        <v>【10,905】</v>
      </c>
      <c r="CB6" s="123"/>
      <c r="CC6" s="123"/>
      <c r="CD6" s="123"/>
      <c r="CE6" s="123"/>
      <c r="CF6" s="123"/>
      <c r="CG6" s="123"/>
      <c r="CH6" s="123"/>
      <c r="CI6" s="123"/>
      <c r="CJ6" s="123"/>
      <c r="CK6" s="123"/>
      <c r="CL6" s="116" t="s">
        <v>101</v>
      </c>
      <c r="CM6" s="118">
        <f>CM8</f>
        <v>51338</v>
      </c>
      <c r="CN6" s="118">
        <f>CN8</f>
        <v>0</v>
      </c>
      <c r="CO6" s="123"/>
      <c r="CP6" s="123"/>
      <c r="CQ6" s="123"/>
      <c r="CR6" s="123"/>
      <c r="CS6" s="123"/>
      <c r="CT6" s="123"/>
      <c r="CU6" s="123"/>
      <c r="CV6" s="123"/>
      <c r="CW6" s="123"/>
      <c r="CX6" s="123"/>
      <c r="CY6" s="116" t="s">
        <v>101</v>
      </c>
      <c r="CZ6" s="123">
        <f t="shared" ref="CZ6:DI6" si="8">IF(CZ8="-",NA(),CZ8)</f>
        <v>0</v>
      </c>
      <c r="DA6" s="123">
        <f t="shared" si="8"/>
        <v>0</v>
      </c>
      <c r="DB6" s="123">
        <f t="shared" si="8"/>
        <v>0</v>
      </c>
      <c r="DC6" s="123">
        <f t="shared" si="8"/>
        <v>0</v>
      </c>
      <c r="DD6" s="123">
        <f t="shared" si="8"/>
        <v>0</v>
      </c>
      <c r="DE6" s="123">
        <f t="shared" si="8"/>
        <v>108.5</v>
      </c>
      <c r="DF6" s="123">
        <f t="shared" si="8"/>
        <v>136.19999999999999</v>
      </c>
      <c r="DG6" s="123">
        <f t="shared" si="8"/>
        <v>104.8</v>
      </c>
      <c r="DH6" s="123">
        <f t="shared" si="8"/>
        <v>81.5</v>
      </c>
      <c r="DI6" s="123">
        <f t="shared" si="8"/>
        <v>60.7</v>
      </c>
      <c r="DJ6" s="116" t="str">
        <f>IF(DJ8="-","",IF(DJ8="-","【-】","【"&amp;SUBSTITUTE(TEXT(DJ8,"#,##0.0"),"-","△")&amp;"】"))</f>
        <v>【73.4】</v>
      </c>
      <c r="DK6" s="123">
        <f t="shared" ref="DK6:DT6" si="9">IF(DK8="-",NA(),DK8)</f>
        <v>55.1</v>
      </c>
      <c r="DL6" s="123">
        <f t="shared" si="9"/>
        <v>57</v>
      </c>
      <c r="DM6" s="123">
        <f t="shared" si="9"/>
        <v>64.5</v>
      </c>
      <c r="DN6" s="123">
        <f t="shared" si="9"/>
        <v>71</v>
      </c>
      <c r="DO6" s="123">
        <f t="shared" si="9"/>
        <v>67.3</v>
      </c>
      <c r="DP6" s="123">
        <f t="shared" si="9"/>
        <v>105.7</v>
      </c>
      <c r="DQ6" s="123">
        <f t="shared" si="9"/>
        <v>104.3</v>
      </c>
      <c r="DR6" s="123">
        <f t="shared" si="9"/>
        <v>114</v>
      </c>
      <c r="DS6" s="123">
        <f t="shared" si="9"/>
        <v>119.1</v>
      </c>
      <c r="DT6" s="123">
        <f t="shared" si="9"/>
        <v>119.9</v>
      </c>
      <c r="DU6" s="116" t="str">
        <f>IF(DU8="-","",IF(DU8="-","【-】","【"&amp;SUBSTITUTE(TEXT(DU8,"#,##0.0"),"-","△")&amp;"】"))</f>
        <v>【218.2】</v>
      </c>
    </row>
    <row r="7" spans="1:125" s="102" customFormat="1">
      <c r="A7" s="103" t="s">
        <v>102</v>
      </c>
      <c r="B7" s="108">
        <f t="shared" ref="B7:AH7" si="10">B8</f>
        <v>2024</v>
      </c>
      <c r="C7" s="108">
        <f t="shared" si="10"/>
        <v>332160</v>
      </c>
      <c r="D7" s="108">
        <f t="shared" si="10"/>
        <v>47</v>
      </c>
      <c r="E7" s="108">
        <f t="shared" si="10"/>
        <v>14</v>
      </c>
      <c r="F7" s="108">
        <f t="shared" si="10"/>
        <v>0</v>
      </c>
      <c r="G7" s="108">
        <f t="shared" si="10"/>
        <v>1</v>
      </c>
      <c r="H7" s="108" t="str">
        <f t="shared" si="10"/>
        <v>岡山県　浅口市</v>
      </c>
      <c r="I7" s="108" t="str">
        <f t="shared" si="10"/>
        <v>浅口市営鴨方駅北駐車場</v>
      </c>
      <c r="J7" s="108" t="str">
        <f t="shared" si="10"/>
        <v>法非適用</v>
      </c>
      <c r="K7" s="108" t="str">
        <f t="shared" si="10"/>
        <v>駐車場整備事業</v>
      </c>
      <c r="L7" s="108" t="str">
        <f t="shared" si="10"/>
        <v>-</v>
      </c>
      <c r="M7" s="108" t="str">
        <f t="shared" si="10"/>
        <v>Ａ１Ｂ１</v>
      </c>
      <c r="N7" s="108" t="str">
        <f t="shared" si="10"/>
        <v>非設置</v>
      </c>
      <c r="O7" s="116" t="str">
        <f t="shared" si="10"/>
        <v>該当数値なし</v>
      </c>
      <c r="P7" s="108" t="str">
        <f t="shared" si="10"/>
        <v>都市計画駐車場 届出駐車場</v>
      </c>
      <c r="Q7" s="108" t="str">
        <f t="shared" si="10"/>
        <v>立体式</v>
      </c>
      <c r="R7" s="118">
        <f t="shared" si="10"/>
        <v>51</v>
      </c>
      <c r="S7" s="108" t="str">
        <f t="shared" si="10"/>
        <v>駅</v>
      </c>
      <c r="T7" s="108" t="str">
        <f t="shared" si="10"/>
        <v>無</v>
      </c>
      <c r="U7" s="118">
        <f t="shared" si="10"/>
        <v>2481</v>
      </c>
      <c r="V7" s="118">
        <f t="shared" si="10"/>
        <v>107</v>
      </c>
      <c r="W7" s="118">
        <f t="shared" si="10"/>
        <v>50</v>
      </c>
      <c r="X7" s="108" t="str">
        <f t="shared" si="10"/>
        <v>無</v>
      </c>
      <c r="Y7" s="123">
        <f t="shared" si="10"/>
        <v>177.9</v>
      </c>
      <c r="Z7" s="123">
        <f t="shared" si="10"/>
        <v>195.5</v>
      </c>
      <c r="AA7" s="123">
        <f t="shared" si="10"/>
        <v>144.5</v>
      </c>
      <c r="AB7" s="123">
        <f t="shared" si="10"/>
        <v>486.2</v>
      </c>
      <c r="AC7" s="123">
        <f t="shared" si="10"/>
        <v>233</v>
      </c>
      <c r="AD7" s="123">
        <f t="shared" si="10"/>
        <v>130.19999999999999</v>
      </c>
      <c r="AE7" s="123">
        <f t="shared" si="10"/>
        <v>136.5</v>
      </c>
      <c r="AF7" s="123">
        <f t="shared" si="10"/>
        <v>183.5</v>
      </c>
      <c r="AG7" s="123">
        <f t="shared" si="10"/>
        <v>4016.2</v>
      </c>
      <c r="AH7" s="123">
        <f t="shared" si="10"/>
        <v>4556.8</v>
      </c>
      <c r="AI7" s="116"/>
      <c r="AJ7" s="123">
        <f t="shared" ref="AJ7:AS7" si="11">AJ8</f>
        <v>0</v>
      </c>
      <c r="AK7" s="123">
        <f t="shared" si="11"/>
        <v>0</v>
      </c>
      <c r="AL7" s="123">
        <f t="shared" si="11"/>
        <v>0</v>
      </c>
      <c r="AM7" s="123">
        <f t="shared" si="11"/>
        <v>0</v>
      </c>
      <c r="AN7" s="123">
        <f t="shared" si="11"/>
        <v>0</v>
      </c>
      <c r="AO7" s="123">
        <f t="shared" si="11"/>
        <v>8.6</v>
      </c>
      <c r="AP7" s="123">
        <f t="shared" si="11"/>
        <v>4.3</v>
      </c>
      <c r="AQ7" s="123">
        <f t="shared" si="11"/>
        <v>4.2</v>
      </c>
      <c r="AR7" s="123">
        <f t="shared" si="11"/>
        <v>3</v>
      </c>
      <c r="AS7" s="123">
        <f t="shared" si="11"/>
        <v>2.8</v>
      </c>
      <c r="AT7" s="116"/>
      <c r="AU7" s="131">
        <f t="shared" ref="AU7:BD7" si="12">AU8</f>
        <v>0</v>
      </c>
      <c r="AV7" s="131">
        <f t="shared" si="12"/>
        <v>0</v>
      </c>
      <c r="AW7" s="131">
        <f t="shared" si="12"/>
        <v>0</v>
      </c>
      <c r="AX7" s="131">
        <f t="shared" si="12"/>
        <v>0</v>
      </c>
      <c r="AY7" s="131">
        <f t="shared" si="12"/>
        <v>0</v>
      </c>
      <c r="AZ7" s="131">
        <f t="shared" si="12"/>
        <v>87</v>
      </c>
      <c r="BA7" s="131">
        <f t="shared" si="12"/>
        <v>7646</v>
      </c>
      <c r="BB7" s="131">
        <f t="shared" si="12"/>
        <v>53</v>
      </c>
      <c r="BC7" s="131">
        <f t="shared" si="12"/>
        <v>558</v>
      </c>
      <c r="BD7" s="131">
        <f t="shared" si="12"/>
        <v>48</v>
      </c>
      <c r="BE7" s="118"/>
      <c r="BF7" s="123">
        <f t="shared" ref="BF7:BO7" si="13">BF8</f>
        <v>43.8</v>
      </c>
      <c r="BG7" s="123">
        <f t="shared" si="13"/>
        <v>48.9</v>
      </c>
      <c r="BH7" s="123">
        <f t="shared" si="13"/>
        <v>-74.7</v>
      </c>
      <c r="BI7" s="123">
        <f t="shared" si="13"/>
        <v>79.400000000000006</v>
      </c>
      <c r="BJ7" s="123">
        <f t="shared" si="13"/>
        <v>57.1</v>
      </c>
      <c r="BK7" s="123">
        <f t="shared" si="13"/>
        <v>7.1</v>
      </c>
      <c r="BL7" s="123">
        <f t="shared" si="13"/>
        <v>5.6</v>
      </c>
      <c r="BM7" s="123">
        <f t="shared" si="13"/>
        <v>18.100000000000001</v>
      </c>
      <c r="BN7" s="123">
        <f t="shared" si="13"/>
        <v>24.8</v>
      </c>
      <c r="BO7" s="123">
        <f t="shared" si="13"/>
        <v>-46.3</v>
      </c>
      <c r="BP7" s="116"/>
      <c r="BQ7" s="131">
        <f t="shared" ref="BQ7:BZ7" si="14">BQ8</f>
        <v>2363</v>
      </c>
      <c r="BR7" s="131">
        <f t="shared" si="14"/>
        <v>2723</v>
      </c>
      <c r="BS7" s="131">
        <f t="shared" si="14"/>
        <v>5090</v>
      </c>
      <c r="BT7" s="131">
        <f t="shared" si="14"/>
        <v>5812</v>
      </c>
      <c r="BU7" s="131">
        <f t="shared" si="14"/>
        <v>4560</v>
      </c>
      <c r="BV7" s="131">
        <f t="shared" si="14"/>
        <v>4211</v>
      </c>
      <c r="BW7" s="131">
        <f t="shared" si="14"/>
        <v>10653</v>
      </c>
      <c r="BX7" s="131">
        <f t="shared" si="14"/>
        <v>17717</v>
      </c>
      <c r="BY7" s="131">
        <f t="shared" si="14"/>
        <v>21803</v>
      </c>
      <c r="BZ7" s="131">
        <f t="shared" si="14"/>
        <v>22649</v>
      </c>
      <c r="CA7" s="118"/>
      <c r="CB7" s="123" t="s">
        <v>101</v>
      </c>
      <c r="CC7" s="123" t="s">
        <v>101</v>
      </c>
      <c r="CD7" s="123" t="s">
        <v>101</v>
      </c>
      <c r="CE7" s="123" t="s">
        <v>101</v>
      </c>
      <c r="CF7" s="123" t="s">
        <v>101</v>
      </c>
      <c r="CG7" s="123" t="s">
        <v>101</v>
      </c>
      <c r="CH7" s="123" t="s">
        <v>101</v>
      </c>
      <c r="CI7" s="123" t="s">
        <v>101</v>
      </c>
      <c r="CJ7" s="123" t="s">
        <v>101</v>
      </c>
      <c r="CK7" s="123" t="s">
        <v>101</v>
      </c>
      <c r="CL7" s="116"/>
      <c r="CM7" s="118">
        <f>CM8</f>
        <v>51338</v>
      </c>
      <c r="CN7" s="118">
        <f>CN8</f>
        <v>0</v>
      </c>
      <c r="CO7" s="123" t="s">
        <v>101</v>
      </c>
      <c r="CP7" s="123" t="s">
        <v>101</v>
      </c>
      <c r="CQ7" s="123" t="s">
        <v>101</v>
      </c>
      <c r="CR7" s="123" t="s">
        <v>101</v>
      </c>
      <c r="CS7" s="123" t="s">
        <v>101</v>
      </c>
      <c r="CT7" s="123" t="s">
        <v>101</v>
      </c>
      <c r="CU7" s="123" t="s">
        <v>101</v>
      </c>
      <c r="CV7" s="123" t="s">
        <v>101</v>
      </c>
      <c r="CW7" s="123" t="s">
        <v>101</v>
      </c>
      <c r="CX7" s="123" t="s">
        <v>101</v>
      </c>
      <c r="CY7" s="116"/>
      <c r="CZ7" s="123">
        <f t="shared" ref="CZ7:DI7" si="15">CZ8</f>
        <v>0</v>
      </c>
      <c r="DA7" s="123">
        <f t="shared" si="15"/>
        <v>0</v>
      </c>
      <c r="DB7" s="123">
        <f t="shared" si="15"/>
        <v>0</v>
      </c>
      <c r="DC7" s="123">
        <f t="shared" si="15"/>
        <v>0</v>
      </c>
      <c r="DD7" s="123">
        <f t="shared" si="15"/>
        <v>0</v>
      </c>
      <c r="DE7" s="123">
        <f t="shared" si="15"/>
        <v>108.5</v>
      </c>
      <c r="DF7" s="123">
        <f t="shared" si="15"/>
        <v>136.19999999999999</v>
      </c>
      <c r="DG7" s="123">
        <f t="shared" si="15"/>
        <v>104.8</v>
      </c>
      <c r="DH7" s="123">
        <f t="shared" si="15"/>
        <v>81.5</v>
      </c>
      <c r="DI7" s="123">
        <f t="shared" si="15"/>
        <v>60.7</v>
      </c>
      <c r="DJ7" s="116"/>
      <c r="DK7" s="123">
        <f t="shared" ref="DK7:DT7" si="16">DK8</f>
        <v>55.1</v>
      </c>
      <c r="DL7" s="123">
        <f t="shared" si="16"/>
        <v>57</v>
      </c>
      <c r="DM7" s="123">
        <f t="shared" si="16"/>
        <v>64.5</v>
      </c>
      <c r="DN7" s="123">
        <f t="shared" si="16"/>
        <v>71</v>
      </c>
      <c r="DO7" s="123">
        <f t="shared" si="16"/>
        <v>67.3</v>
      </c>
      <c r="DP7" s="123">
        <f t="shared" si="16"/>
        <v>105.7</v>
      </c>
      <c r="DQ7" s="123">
        <f t="shared" si="16"/>
        <v>104.3</v>
      </c>
      <c r="DR7" s="123">
        <f t="shared" si="16"/>
        <v>114</v>
      </c>
      <c r="DS7" s="123">
        <f t="shared" si="16"/>
        <v>119.1</v>
      </c>
      <c r="DT7" s="123">
        <f t="shared" si="16"/>
        <v>119.9</v>
      </c>
      <c r="DU7" s="116"/>
    </row>
    <row r="8" spans="1:125" s="102" customFormat="1">
      <c r="A8" s="103"/>
      <c r="B8" s="109">
        <v>2024</v>
      </c>
      <c r="C8" s="109">
        <v>332160</v>
      </c>
      <c r="D8" s="109">
        <v>47</v>
      </c>
      <c r="E8" s="109">
        <v>14</v>
      </c>
      <c r="F8" s="109">
        <v>0</v>
      </c>
      <c r="G8" s="109">
        <v>1</v>
      </c>
      <c r="H8" s="109" t="s">
        <v>103</v>
      </c>
      <c r="I8" s="109" t="s">
        <v>105</v>
      </c>
      <c r="J8" s="109" t="s">
        <v>106</v>
      </c>
      <c r="K8" s="109" t="s">
        <v>107</v>
      </c>
      <c r="L8" s="109" t="s">
        <v>42</v>
      </c>
      <c r="M8" s="109" t="s">
        <v>31</v>
      </c>
      <c r="N8" s="109" t="s">
        <v>108</v>
      </c>
      <c r="O8" s="117" t="s">
        <v>109</v>
      </c>
      <c r="P8" s="109" t="s">
        <v>110</v>
      </c>
      <c r="Q8" s="109" t="s">
        <v>111</v>
      </c>
      <c r="R8" s="119">
        <v>51</v>
      </c>
      <c r="S8" s="109" t="s">
        <v>112</v>
      </c>
      <c r="T8" s="109" t="s">
        <v>113</v>
      </c>
      <c r="U8" s="119">
        <v>2481</v>
      </c>
      <c r="V8" s="119">
        <v>107</v>
      </c>
      <c r="W8" s="119">
        <v>50</v>
      </c>
      <c r="X8" s="109" t="s">
        <v>113</v>
      </c>
      <c r="Y8" s="124">
        <v>177.9</v>
      </c>
      <c r="Z8" s="124">
        <v>195.5</v>
      </c>
      <c r="AA8" s="124">
        <v>144.5</v>
      </c>
      <c r="AB8" s="124">
        <v>486.2</v>
      </c>
      <c r="AC8" s="124">
        <v>233</v>
      </c>
      <c r="AD8" s="124">
        <v>130.19999999999999</v>
      </c>
      <c r="AE8" s="124">
        <v>136.5</v>
      </c>
      <c r="AF8" s="124">
        <v>183.5</v>
      </c>
      <c r="AG8" s="124">
        <v>4016.2</v>
      </c>
      <c r="AH8" s="124">
        <v>4556.8</v>
      </c>
      <c r="AI8" s="117">
        <v>1604.7</v>
      </c>
      <c r="AJ8" s="124">
        <v>0</v>
      </c>
      <c r="AK8" s="124">
        <v>0</v>
      </c>
      <c r="AL8" s="124">
        <v>0</v>
      </c>
      <c r="AM8" s="124">
        <v>0</v>
      </c>
      <c r="AN8" s="124">
        <v>0</v>
      </c>
      <c r="AO8" s="124">
        <v>8.6</v>
      </c>
      <c r="AP8" s="124">
        <v>4.3</v>
      </c>
      <c r="AQ8" s="124">
        <v>4.2</v>
      </c>
      <c r="AR8" s="124">
        <v>3</v>
      </c>
      <c r="AS8" s="124">
        <v>2.8</v>
      </c>
      <c r="AT8" s="117">
        <v>3.8</v>
      </c>
      <c r="AU8" s="132">
        <v>0</v>
      </c>
      <c r="AV8" s="132">
        <v>0</v>
      </c>
      <c r="AW8" s="132">
        <v>0</v>
      </c>
      <c r="AX8" s="132">
        <v>0</v>
      </c>
      <c r="AY8" s="132">
        <v>0</v>
      </c>
      <c r="AZ8" s="132">
        <v>87</v>
      </c>
      <c r="BA8" s="132">
        <v>7646</v>
      </c>
      <c r="BB8" s="132">
        <v>53</v>
      </c>
      <c r="BC8" s="132">
        <v>558</v>
      </c>
      <c r="BD8" s="132">
        <v>48</v>
      </c>
      <c r="BE8" s="132">
        <v>39</v>
      </c>
      <c r="BF8" s="124">
        <v>43.8</v>
      </c>
      <c r="BG8" s="124">
        <v>48.9</v>
      </c>
      <c r="BH8" s="124">
        <v>-74.7</v>
      </c>
      <c r="BI8" s="124">
        <v>79.400000000000006</v>
      </c>
      <c r="BJ8" s="124">
        <v>57.1</v>
      </c>
      <c r="BK8" s="124">
        <v>7.1</v>
      </c>
      <c r="BL8" s="124">
        <v>5.6</v>
      </c>
      <c r="BM8" s="124">
        <v>18.100000000000001</v>
      </c>
      <c r="BN8" s="124">
        <v>24.8</v>
      </c>
      <c r="BO8" s="124">
        <v>-46.3</v>
      </c>
      <c r="BP8" s="117">
        <v>2</v>
      </c>
      <c r="BQ8" s="132">
        <v>2363</v>
      </c>
      <c r="BR8" s="132">
        <v>2723</v>
      </c>
      <c r="BS8" s="132">
        <v>5090</v>
      </c>
      <c r="BT8" s="134">
        <v>5812</v>
      </c>
      <c r="BU8" s="134">
        <v>4560</v>
      </c>
      <c r="BV8" s="132">
        <v>4211</v>
      </c>
      <c r="BW8" s="132">
        <v>10653</v>
      </c>
      <c r="BX8" s="132">
        <v>17717</v>
      </c>
      <c r="BY8" s="132">
        <v>21803</v>
      </c>
      <c r="BZ8" s="132">
        <v>22649</v>
      </c>
      <c r="CA8" s="119">
        <v>10905</v>
      </c>
      <c r="CB8" s="124" t="s">
        <v>42</v>
      </c>
      <c r="CC8" s="124" t="s">
        <v>42</v>
      </c>
      <c r="CD8" s="124" t="s">
        <v>42</v>
      </c>
      <c r="CE8" s="124" t="s">
        <v>42</v>
      </c>
      <c r="CF8" s="124" t="s">
        <v>42</v>
      </c>
      <c r="CG8" s="124" t="s">
        <v>42</v>
      </c>
      <c r="CH8" s="124" t="s">
        <v>42</v>
      </c>
      <c r="CI8" s="124" t="s">
        <v>42</v>
      </c>
      <c r="CJ8" s="124" t="s">
        <v>42</v>
      </c>
      <c r="CK8" s="124" t="s">
        <v>42</v>
      </c>
      <c r="CL8" s="117" t="s">
        <v>42</v>
      </c>
      <c r="CM8" s="119">
        <v>51338</v>
      </c>
      <c r="CN8" s="119">
        <v>0</v>
      </c>
      <c r="CO8" s="124" t="s">
        <v>42</v>
      </c>
      <c r="CP8" s="124" t="s">
        <v>42</v>
      </c>
      <c r="CQ8" s="124" t="s">
        <v>42</v>
      </c>
      <c r="CR8" s="124" t="s">
        <v>42</v>
      </c>
      <c r="CS8" s="124" t="s">
        <v>42</v>
      </c>
      <c r="CT8" s="124" t="s">
        <v>42</v>
      </c>
      <c r="CU8" s="124" t="s">
        <v>42</v>
      </c>
      <c r="CV8" s="124" t="s">
        <v>42</v>
      </c>
      <c r="CW8" s="124" t="s">
        <v>42</v>
      </c>
      <c r="CX8" s="124" t="s">
        <v>42</v>
      </c>
      <c r="CY8" s="117" t="s">
        <v>42</v>
      </c>
      <c r="CZ8" s="124">
        <v>0</v>
      </c>
      <c r="DA8" s="124">
        <v>0</v>
      </c>
      <c r="DB8" s="124">
        <v>0</v>
      </c>
      <c r="DC8" s="124">
        <v>0</v>
      </c>
      <c r="DD8" s="124">
        <v>0</v>
      </c>
      <c r="DE8" s="124">
        <v>108.5</v>
      </c>
      <c r="DF8" s="124">
        <v>136.19999999999999</v>
      </c>
      <c r="DG8" s="124">
        <v>104.8</v>
      </c>
      <c r="DH8" s="124">
        <v>81.5</v>
      </c>
      <c r="DI8" s="124">
        <v>60.7</v>
      </c>
      <c r="DJ8" s="117">
        <v>73.400000000000006</v>
      </c>
      <c r="DK8" s="124">
        <v>55.1</v>
      </c>
      <c r="DL8" s="124">
        <v>57</v>
      </c>
      <c r="DM8" s="124">
        <v>64.5</v>
      </c>
      <c r="DN8" s="124">
        <v>71</v>
      </c>
      <c r="DO8" s="124">
        <v>67.3</v>
      </c>
      <c r="DP8" s="124">
        <v>105.7</v>
      </c>
      <c r="DQ8" s="124">
        <v>104.3</v>
      </c>
      <c r="DR8" s="124">
        <v>114</v>
      </c>
      <c r="DS8" s="124">
        <v>119.1</v>
      </c>
      <c r="DT8" s="124">
        <v>119.9</v>
      </c>
      <c r="DU8" s="117">
        <v>218.2</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114</v>
      </c>
      <c r="C10" s="104" t="s">
        <v>115</v>
      </c>
      <c r="D10" s="104" t="s">
        <v>116</v>
      </c>
      <c r="E10" s="104" t="s">
        <v>46</v>
      </c>
      <c r="F10" s="104" t="s">
        <v>104</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65</v>
      </c>
      <c r="B11" s="110" t="str">
        <f>IF(VALUE($B$6)=0,"",IF(VALUE($B$6)&gt;2022,"R"&amp;TEXT(VALUE($B$6)-2022,"00"),"H"&amp;VALUE($B$6)-1992))</f>
        <v>R02</v>
      </c>
      <c r="C11" s="110" t="str">
        <f>IF(VALUE($B$6)=0,"",IF(VALUE($B$6)&gt;2021,"R"&amp;TEXT(VALUE($B$6)-2021,"00"),"H"&amp;VALUE($B$6)-1991))</f>
        <v>R03</v>
      </c>
      <c r="D11" s="110" t="str">
        <f>IF(VALUE($B$6)=0,"",IF(VALUE($B$6)&gt;2020,"R"&amp;TEXT(VALUE($B$6)-2020,"00"),"H"&amp;VALUE($B$6)-1990))</f>
        <v>R04</v>
      </c>
      <c r="E11" s="110" t="str">
        <f>IF(VALUE($B$6)=0,"",IF(VALUE($B$6)&gt;2019,"R"&amp;TEXT(VALUE($B$6)-2019,"00"),"H"&amp;VALUE($B$6)-1989))</f>
        <v>R05</v>
      </c>
      <c r="F11" s="110" t="str">
        <f>IF(VALUE($B$6)=0,"",IF(VALUE($B$6)&gt;2018,"R"&amp;TEXT(VALUE($B$6)-2018,"00"),"H"&amp;VALUE($B$6)-1988))</f>
        <v>R06</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TAB2025095</cp:lastModifiedBy>
  <dcterms:created xsi:type="dcterms:W3CDTF">2025-12-12T09:32:02Z</dcterms:created>
  <dcterms:modified xsi:type="dcterms:W3CDTF">2026-01-29T04:11:41Z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2026-01-29T04:11:41Z</vt:filetime>
  </property>
</Properties>
</file>