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ulfs01\Asakuchi_City_Office\01文書管理\2022年度\30上下水道部\05水道課\A.諸務\庁内　通知・報告(財政課)\4.1経営比較分析表\"/>
    </mc:Choice>
  </mc:AlternateContent>
  <workbookProtection workbookAlgorithmName="SHA-512" workbookHashValue="i2a4hv14ie1LK/GkC8zXfPBxmp/R714Fpr1fMIKKOZ7inXOpmeF5BHznp5K5+bdMyobrJq14G/kmso1ThjuuCA==" workbookSaltValue="i6wXMxCilcmtv8kDgQLqV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<sst xmlns="http://schemas.openxmlformats.org/spreadsheetml/2006/main" count="228" uniqueCount="113">
  <si>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</si>
  <si>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</si>
  <si>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</si>
  <si>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</si>
  <si>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</si>
  <si>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</si>
  <si>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</si>
  <si>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</si>
  <si>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</si>
  <si>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</si>
  <si>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</si>
  <si>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</si>
  <si>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</si>
  <si>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</si>
  <si>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</si>
  <si>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</si>
  <si>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</si>
  <si>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</si>
  <si>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</si>
  <si>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</si>
  <si>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</si>
  <si>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</si>
  <si>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</si>
  <si>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</si>
  <si>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</si>
  <si>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</si>
  <si>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</si>
  <si>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</si>
  <si>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</si>
  <si>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</si>
  <si>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</si>
  <si>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</si>
  <si>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</si>
  <si>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</si>
  <si>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</si>
  <si>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</si>
  <si>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</si>
  <si>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</si>
  <si>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</si>
  <si>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</si>
  <si>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</si>
  <si>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</si>
  <si>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</si>
  <si>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</si>
  <si>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</si>
  <si>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</si>
  <si>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</si>
  <si>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</si>
  <si>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</si>
  <si>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</si>
  <si>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</si>
  <si>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</si>
  <si>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</si>
  <si>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</si>
  <si>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</si>
  <si>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</si>
  <si>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</si>
  <si>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</si>
  <si>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</si>
  <si>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</si>
  <si>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</si>
  <si>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</si>
  <si>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</si>
  <si>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</si>
  <si>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</si>
  <si>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</si>
  <si>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</si>
  <si>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</si>
  <si>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</si>
  <si>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</si>
  <si>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</si>
  <si>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</si>
  <si>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</si>
  <si>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</si>
  <si>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</si>
  <si>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</si>
  <si>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</si>
  <si>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</si>
  <si>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</si>
  <si>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</si>
  <si>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</si>
  <si>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</si>
  <si>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</si>
  <si>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</si>
  <si>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</si>
  <si>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</si>
  <si>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</si>
  <si>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</si>
  <si>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</si>
  <si>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</si>
  <si>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</si>
  <si>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</si>
  <si>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</si>
  <si>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浅口市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</si>
  <si>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</si>
  <si>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</si>
  <si>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</si>
  <si>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</si>
  <si>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</si>
  <si>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</si>
  <si>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</si>
  <si>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</si>
  <si>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</si>
  <si>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</si>
  <si>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</si>
  <si>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</si>
  <si>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</si>
  <si>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</si>
  <si>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</si>
  <si>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</si>
  <si>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管路経年化率は平均値を下回っているが、管路更新率は毎年1％以下であり、管路の更新はあまり進んでいない。
　平成30年度に策定した老朽管更新計画に基づき、当面は下水道整備に伴う支障移設を最優先とし、次に漏水が頻発する地区の配管から順次更新を行うことを基本に進めていく。</t>
    <phoneticPr fontId="4"/>
  </si>
  <si>
    <t>　令和3年度においては、健全な会計運営を行うため、資本剰余金を見直し、償却資産の財源を長期前受金に振り替えた結果、貸借対照表の長期前受金が増加し、経常収支比率が100％を上回った。
　引き続き、単年度収支を黒字にすることを目標に、更なる費用削減と受託工事に係る補償費・設計監督費の確保など、収入増に努めている。
　流動比率は基準となる100％を上回っている。現時点では、将来的に、流動資産の減少傾向や流動負債の増加傾向は見込まれない。
　企業債残高対給水収益比率は類似団体と比較して低い状況であるが、これは、近年、主に下水道工事等に伴う配水管移設工事を補償費を財源として行っており、合併以後、企業債の起債をしていないことが大きな要因である。
　料金回収率は基準の100％を下回っており、類似団体平均値よりも低い状況である。
　また、給水原価も類似団体平均値を下回っている。
　施設利用率は類似団体平均値を下回っており、50％程度となっている。
　有収率は類似団体平均値を上回っており、前年度と同水準を維持している。漏水調査の実施や市民の通報により発見した漏水箇所の早期修繕などの取り組みを継続し有収率の向上に努める。</t>
    <rPh sb="1" eb="3">
      <t>レイワ</t>
    </rPh>
    <rPh sb="4" eb="5">
      <t>ネン</t>
    </rPh>
    <rPh sb="5" eb="6">
      <t>ド</t>
    </rPh>
    <rPh sb="12" eb="14">
      <t>ケンゼン</t>
    </rPh>
    <rPh sb="15" eb="19">
      <t>カイケイウンエイ</t>
    </rPh>
    <rPh sb="20" eb="21">
      <t>オコナ</t>
    </rPh>
    <rPh sb="92" eb="93">
      <t>ヒ</t>
    </rPh>
    <rPh sb="94" eb="95">
      <t>ツヅ</t>
    </rPh>
    <rPh sb="379" eb="381">
      <t>シタマワ</t>
    </rPh>
    <phoneticPr fontId="4"/>
  </si>
  <si>
    <t>　将来的な人口減少に伴う給水収益の減少や施設の老朽化に伴う更新費用の増加に見合う財源を確保するため、安定的な事業運営が可能な料金体系の検討を行うとともに、中長期的財政収支に基づく施設の更新等を計画的に実行する必要があり、令和4年度にアセットマネジメントの策定及び経営戦略の見直しを実施する予定。
　令和3年度においては、会計制度の見直しにより、収益的収支が黒字となった。引き続き収益的収入及び支出の単年度収支を黒字にすることを目標とし、効率的な経営を進めていく。</t>
    <rPh sb="110" eb="112">
      <t>レイワ</t>
    </rPh>
    <rPh sb="113" eb="114">
      <t>ネン</t>
    </rPh>
    <rPh sb="114" eb="115">
      <t>ド</t>
    </rPh>
    <rPh sb="140" eb="142">
      <t>ジッシ</t>
    </rPh>
    <rPh sb="144" eb="146">
      <t>ヨテイ</t>
    </rPh>
    <rPh sb="160" eb="164">
      <t>カイケイセイド</t>
    </rPh>
    <rPh sb="165" eb="167">
      <t>ミナオ</t>
    </rPh>
    <rPh sb="178" eb="180">
      <t>クロジ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</si>
</sst>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0.37</c:v>
                </c:pt>
                <c:pt idx="1">
                  <c:v>0.22</c:v>
                </c:pt>
                <c:pt idx="2">
                  <c:v>0.27</c:v>
                </c:pt>
                <c:pt idx="3">
                  <c:v>0.24</c:v>
                </c:pt>
                <c:pt idx="4">
                  <c:v>0.59</c:v>
                </c:pt>
              </c:numCache>
            </c:numRef>
          </c:val>
          <c:extLst>
            <c:ext xmlns:c16="http://schemas.microsoft.com/office/drawing/2014/chart" uri="{C3380CC4-5D6E-409C-BE32-E72D297353CC}">
              <c16:uniqueId val="{00000000-D11A-4C0E-B0E9-F6FFB28FE7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D11A-4C0E-B0E9-F6FFB28FE7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51.53</c:v>
                </c:pt>
                <c:pt idx="1">
                  <c:v>51.11</c:v>
                </c:pt>
                <c:pt idx="2">
                  <c:v>51.76</c:v>
                </c:pt>
                <c:pt idx="3">
                  <c:v>53.17</c:v>
                </c:pt>
                <c:pt idx="4">
                  <c:v>51.9</c:v>
                </c:pt>
              </c:numCache>
            </c:numRef>
          </c:val>
          <c:extLst>
            <c:ext xmlns:c16="http://schemas.microsoft.com/office/drawing/2014/chart" uri="{C3380CC4-5D6E-409C-BE32-E72D297353CC}">
              <c16:uniqueId val="{00000000-E937-4321-A9BF-0BB0BC1C48A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E937-4321-A9BF-0BB0BC1C48A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92.66</c:v>
                </c:pt>
                <c:pt idx="1">
                  <c:v>92.46</c:v>
                </c:pt>
                <c:pt idx="2">
                  <c:v>92.05</c:v>
                </c:pt>
                <c:pt idx="3">
                  <c:v>91.34</c:v>
                </c:pt>
                <c:pt idx="4">
                  <c:v>91.74</c:v>
                </c:pt>
              </c:numCache>
            </c:numRef>
          </c:val>
          <c:extLst>
            <c:ext xmlns:c16="http://schemas.microsoft.com/office/drawing/2014/chart" uri="{C3380CC4-5D6E-409C-BE32-E72D297353CC}">
              <c16:uniqueId val="{00000000-84AA-4ADA-996A-D454B1606D5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84AA-4ADA-996A-D454B1606D5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98.9</c:v>
                </c:pt>
                <c:pt idx="1">
                  <c:v>99.02</c:v>
                </c:pt>
                <c:pt idx="2">
                  <c:v>100.24</c:v>
                </c:pt>
                <c:pt idx="3">
                  <c:v>97.25</c:v>
                </c:pt>
                <c:pt idx="4">
                  <c:v>106.16</c:v>
                </c:pt>
              </c:numCache>
            </c:numRef>
          </c:val>
          <c:extLst>
            <c:ext xmlns:c16="http://schemas.microsoft.com/office/drawing/2014/chart" uri="{C3380CC4-5D6E-409C-BE32-E72D297353CC}">
              <c16:uniqueId val="{00000000-2960-425D-81EF-C7CC17062AA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2960-425D-81EF-C7CC17062AA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48.3</c:v>
                </c:pt>
                <c:pt idx="1">
                  <c:v>49.38</c:v>
                </c:pt>
                <c:pt idx="2">
                  <c:v>50.37</c:v>
                </c:pt>
                <c:pt idx="3">
                  <c:v>51.49</c:v>
                </c:pt>
                <c:pt idx="4">
                  <c:v>56</c:v>
                </c:pt>
              </c:numCache>
            </c:numRef>
          </c:val>
          <c:extLst>
            <c:ext xmlns:c16="http://schemas.microsoft.com/office/drawing/2014/chart" uri="{C3380CC4-5D6E-409C-BE32-E72D297353CC}">
              <c16:uniqueId val="{00000000-28F6-4030-B702-DC0212A665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28F6-4030-B702-DC0212A665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2.52</c:v>
                </c:pt>
                <c:pt idx="1">
                  <c:v>2.57</c:v>
                </c:pt>
                <c:pt idx="2">
                  <c:v>3.01</c:v>
                </c:pt>
                <c:pt idx="3">
                  <c:v>3.01</c:v>
                </c:pt>
                <c:pt idx="4">
                  <c:v>3</c:v>
                </c:pt>
              </c:numCache>
            </c:numRef>
          </c:val>
          <c:extLst>
            <c:ext xmlns:c16="http://schemas.microsoft.com/office/drawing/2014/chart" uri="{C3380CC4-5D6E-409C-BE32-E72D297353CC}">
              <c16:uniqueId val="{00000000-0CF6-4C34-AA93-BDF59ADD9F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0CF6-4C34-AA93-BDF59ADD9F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1.23</c:v>
                </c:pt>
                <c:pt idx="1">
                  <c:v>1.07</c:v>
                </c:pt>
                <c:pt idx="2" formatCode="#,##0.00;&quot;△&quot;#,##0.00">
                  <c:v>0</c:v>
                </c:pt>
                <c:pt idx="3">
                  <c:v>8.35</c:v>
                </c:pt>
                <c:pt idx="4" formatCode="#,##0.00;&quot;△&quot;#,##0.00">
                  <c:v>0</c:v>
                </c:pt>
              </c:numCache>
            </c:numRef>
          </c:val>
          <c:extLst>
            <c:ext xmlns:c16="http://schemas.microsoft.com/office/drawing/2014/chart" uri="{C3380CC4-5D6E-409C-BE32-E72D297353CC}">
              <c16:uniqueId val="{00000000-279C-41B6-8971-6A15B0FA07C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279C-41B6-8971-6A15B0FA07C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463.27</c:v>
                </c:pt>
                <c:pt idx="1">
                  <c:v>488.19</c:v>
                </c:pt>
                <c:pt idx="2">
                  <c:v>535.84</c:v>
                </c:pt>
                <c:pt idx="3">
                  <c:v>575.20000000000005</c:v>
                </c:pt>
                <c:pt idx="4">
                  <c:v>597.28</c:v>
                </c:pt>
              </c:numCache>
            </c:numRef>
          </c:val>
          <c:extLst>
            <c:ext xmlns:c16="http://schemas.microsoft.com/office/drawing/2014/chart" uri="{C3380CC4-5D6E-409C-BE32-E72D297353CC}">
              <c16:uniqueId val="{00000000-09A5-470C-BE89-78A4FAAE742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09A5-470C-BE89-78A4FAAE742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126.36</c:v>
                </c:pt>
                <c:pt idx="1">
                  <c:v>112.08</c:v>
                </c:pt>
                <c:pt idx="2">
                  <c:v>96.55</c:v>
                </c:pt>
                <c:pt idx="3">
                  <c:v>121.12</c:v>
                </c:pt>
                <c:pt idx="4">
                  <c:v>67.53</c:v>
                </c:pt>
              </c:numCache>
            </c:numRef>
          </c:val>
          <c:extLst>
            <c:ext xmlns:c16="http://schemas.microsoft.com/office/drawing/2014/chart" uri="{C3380CC4-5D6E-409C-BE32-E72D297353CC}">
              <c16:uniqueId val="{00000000-96E4-49CD-8C50-F71FDAD136D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96E4-49CD-8C50-F71FDAD136D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90.43</c:v>
                </c:pt>
                <c:pt idx="1">
                  <c:v>91.43</c:v>
                </c:pt>
                <c:pt idx="2">
                  <c:v>88.19</c:v>
                </c:pt>
                <c:pt idx="3">
                  <c:v>56.03</c:v>
                </c:pt>
                <c:pt idx="4">
                  <c:v>94.89</c:v>
                </c:pt>
              </c:numCache>
            </c:numRef>
          </c:val>
          <c:extLst>
            <c:ext xmlns:c16="http://schemas.microsoft.com/office/drawing/2014/chart" uri="{C3380CC4-5D6E-409C-BE32-E72D297353CC}">
              <c16:uniqueId val="{00000000-14F5-4746-81CF-B63B8C0FC62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14F5-4746-81CF-B63B8C0FC62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179.04</c:v>
                </c:pt>
                <c:pt idx="1">
                  <c:v>177.56</c:v>
                </c:pt>
                <c:pt idx="2">
                  <c:v>184.68</c:v>
                </c:pt>
                <c:pt idx="3">
                  <c:v>194.03</c:v>
                </c:pt>
                <c:pt idx="4">
                  <c:v>172.07</c:v>
                </c:pt>
              </c:numCache>
            </c:numRef>
          </c:val>
          <c:extLst>
            <c:ext xmlns:c16="http://schemas.microsoft.com/office/drawing/2014/chart" uri="{C3380CC4-5D6E-409C-BE32-E72D297353CC}">
              <c16:uniqueId val="{00000000-1534-4F0A-97EA-EA9975BF289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1534-4F0A-97EA-EA9975BF289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岡山県　浅口市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33607</v>
      </c>
      <c r="AM8" s="45"/>
      <c r="AN8" s="45"/>
      <c r="AO8" s="45"/>
      <c r="AP8" s="45"/>
      <c r="AQ8" s="45"/>
      <c r="AR8" s="45"/>
      <c r="AS8" s="45"/>
      <c r="AT8" s="46">
        <f>データ!$S$6</f>
        <v>66.459999999999994</v>
      </c>
      <c r="AU8" s="47"/>
      <c r="AV8" s="47"/>
      <c r="AW8" s="47"/>
      <c r="AX8" s="47"/>
      <c r="AY8" s="47"/>
      <c r="AZ8" s="47"/>
      <c r="BA8" s="47"/>
      <c r="BB8" s="48">
        <f>データ!$T$6</f>
        <v>505.67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90.38</v>
      </c>
      <c r="J10" s="47"/>
      <c r="K10" s="47"/>
      <c r="L10" s="47"/>
      <c r="M10" s="47"/>
      <c r="N10" s="47"/>
      <c r="O10" s="81"/>
      <c r="P10" s="48">
        <f>データ!$P$6</f>
        <v>97.45</v>
      </c>
      <c r="Q10" s="48"/>
      <c r="R10" s="48"/>
      <c r="S10" s="48"/>
      <c r="T10" s="48"/>
      <c r="U10" s="48"/>
      <c r="V10" s="48"/>
      <c r="W10" s="45">
        <f>データ!$Q$6</f>
        <v>3170</v>
      </c>
      <c r="X10" s="45"/>
      <c r="Y10" s="45"/>
      <c r="Z10" s="45"/>
      <c r="AA10" s="45"/>
      <c r="AB10" s="45"/>
      <c r="AC10" s="45"/>
      <c r="AD10" s="2"/>
      <c r="AE10" s="2"/>
      <c r="AF10" s="2"/>
      <c r="AG10" s="2"/>
      <c r="AH10" s="2"/>
      <c r="AI10" s="2"/>
      <c r="AJ10" s="2"/>
      <c r="AK10" s="2"/>
      <c r="AL10" s="45">
        <f>データ!$U$6</f>
        <v>32692</v>
      </c>
      <c r="AM10" s="45"/>
      <c r="AN10" s="45"/>
      <c r="AO10" s="45"/>
      <c r="AP10" s="45"/>
      <c r="AQ10" s="45"/>
      <c r="AR10" s="45"/>
      <c r="AS10" s="45"/>
      <c r="AT10" s="46">
        <f>データ!$V$6</f>
        <v>47.38</v>
      </c>
      <c r="AU10" s="47"/>
      <c r="AV10" s="47"/>
      <c r="AW10" s="47"/>
      <c r="AX10" s="47"/>
      <c r="AY10" s="47"/>
      <c r="AZ10" s="47"/>
      <c r="BA10" s="47"/>
      <c r="BB10" s="48">
        <f>データ!$W$6</f>
        <v>690</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0cWrjeaeScgZBHcXr0LDlYZaJEeZhwxI0nAZGCn1bTAOKKx/WLcwU4OLCsGQxVI2Bgh+kfzTM+AEI3NL/vxemw==" saltValue="6rjnL+A8sd0uj7vb1tPRz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332160</v>
      </c>
      <c r="D6" s="20">
        <f t="shared" si="3"/>
        <v>46</v>
      </c>
      <c r="E6" s="20">
        <f t="shared" si="3"/>
        <v>1</v>
      </c>
      <c r="F6" s="20">
        <f t="shared" si="3"/>
        <v>0</v>
      </c>
      <c r="G6" s="20">
        <f t="shared" si="3"/>
        <v>1</v>
      </c>
      <c r="H6" s="20" t="str">
        <f t="shared" si="3"/>
        <v>岡山県　浅口市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90.38</v>
      </c>
      <c r="P6" s="21">
        <f t="shared" si="3"/>
        <v>97.45</v>
      </c>
      <c r="Q6" s="21">
        <f t="shared" si="3"/>
        <v>3170</v>
      </c>
      <c r="R6" s="21">
        <f t="shared" si="3"/>
        <v>33607</v>
      </c>
      <c r="S6" s="21">
        <f t="shared" si="3"/>
        <v>66.459999999999994</v>
      </c>
      <c r="T6" s="21">
        <f t="shared" si="3"/>
        <v>505.67</v>
      </c>
      <c r="U6" s="21">
        <f t="shared" si="3"/>
        <v>32692</v>
      </c>
      <c r="V6" s="21">
        <f t="shared" si="3"/>
        <v>47.38</v>
      </c>
      <c r="W6" s="21">
        <f t="shared" si="3"/>
        <v>690</v>
      </c>
      <c r="X6" s="22">
        <f>IF(X7="",NA(),X7)</f>
        <v>98.9</v>
      </c>
      <c r="Y6" s="22">
        <f t="shared" ref="Y6:AG6" si="4">IF(Y7="",NA(),Y7)</f>
        <v>99.02</v>
      </c>
      <c r="Z6" s="22">
        <f t="shared" si="4"/>
        <v>100.24</v>
      </c>
      <c r="AA6" s="22">
        <f t="shared" si="4"/>
        <v>97.25</v>
      </c>
      <c r="AB6" s="22">
        <f t="shared" si="4"/>
        <v>106.16</v>
      </c>
      <c r="AC6" s="22">
        <f t="shared" si="4"/>
        <v>110.68</v>
      </c>
      <c r="AD6" s="22">
        <f t="shared" si="4"/>
        <v>110.66</v>
      </c>
      <c r="AE6" s="22">
        <f t="shared" si="4"/>
        <v>109.01</v>
      </c>
      <c r="AF6" s="22">
        <f t="shared" si="4"/>
        <v>108.83</v>
      </c>
      <c r="AG6" s="22">
        <f t="shared" si="4"/>
        <v>109.23</v>
      </c>
      <c r="AH6" s="21" t="str">
        <f>IF(AH7="","",IF(AH7="-","【-】","【"&amp;SUBSTITUTE(TEXT(AH7,"#,##0.00"),"-","△")&amp;"】"))</f>
        <v>【111.39】</v>
      </c>
      <c r="AI6" s="22">
        <f>IF(AI7="",NA(),AI7)</f>
        <v>1.23</v>
      </c>
      <c r="AJ6" s="22">
        <f t="shared" ref="AJ6:AR6" si="5">IF(AJ7="",NA(),AJ7)</f>
        <v>1.07</v>
      </c>
      <c r="AK6" s="21">
        <f t="shared" si="5"/>
        <v>0</v>
      </c>
      <c r="AL6" s="22">
        <f t="shared" si="5"/>
        <v>8.35</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463.27</v>
      </c>
      <c r="AU6" s="22">
        <f t="shared" ref="AU6:BC6" si="6">IF(AU7="",NA(),AU7)</f>
        <v>488.19</v>
      </c>
      <c r="AV6" s="22">
        <f t="shared" si="6"/>
        <v>535.84</v>
      </c>
      <c r="AW6" s="22">
        <f t="shared" si="6"/>
        <v>575.20000000000005</v>
      </c>
      <c r="AX6" s="22">
        <f t="shared" si="6"/>
        <v>597.28</v>
      </c>
      <c r="AY6" s="22">
        <f t="shared" si="6"/>
        <v>357.34</v>
      </c>
      <c r="AZ6" s="22">
        <f t="shared" si="6"/>
        <v>366.03</v>
      </c>
      <c r="BA6" s="22">
        <f t="shared" si="6"/>
        <v>365.18</v>
      </c>
      <c r="BB6" s="22">
        <f t="shared" si="6"/>
        <v>327.77</v>
      </c>
      <c r="BC6" s="22">
        <f t="shared" si="6"/>
        <v>338.02</v>
      </c>
      <c r="BD6" s="21" t="str">
        <f>IF(BD7="","",IF(BD7="-","【-】","【"&amp;SUBSTITUTE(TEXT(BD7,"#,##0.00"),"-","△")&amp;"】"))</f>
        <v>【261.51】</v>
      </c>
      <c r="BE6" s="22">
        <f>IF(BE7="",NA(),BE7)</f>
        <v>126.36</v>
      </c>
      <c r="BF6" s="22">
        <f t="shared" ref="BF6:BN6" si="7">IF(BF7="",NA(),BF7)</f>
        <v>112.08</v>
      </c>
      <c r="BG6" s="22">
        <f t="shared" si="7"/>
        <v>96.55</v>
      </c>
      <c r="BH6" s="22">
        <f t="shared" si="7"/>
        <v>121.12</v>
      </c>
      <c r="BI6" s="22">
        <f t="shared" si="7"/>
        <v>67.53</v>
      </c>
      <c r="BJ6" s="22">
        <f t="shared" si="7"/>
        <v>373.69</v>
      </c>
      <c r="BK6" s="22">
        <f t="shared" si="7"/>
        <v>370.12</v>
      </c>
      <c r="BL6" s="22">
        <f t="shared" si="7"/>
        <v>371.65</v>
      </c>
      <c r="BM6" s="22">
        <f t="shared" si="7"/>
        <v>397.1</v>
      </c>
      <c r="BN6" s="22">
        <f t="shared" si="7"/>
        <v>379.91</v>
      </c>
      <c r="BO6" s="21" t="str">
        <f>IF(BO7="","",IF(BO7="-","【-】","【"&amp;SUBSTITUTE(TEXT(BO7,"#,##0.00"),"-","△")&amp;"】"))</f>
        <v>【265.16】</v>
      </c>
      <c r="BP6" s="22">
        <f>IF(BP7="",NA(),BP7)</f>
        <v>90.43</v>
      </c>
      <c r="BQ6" s="22">
        <f t="shared" ref="BQ6:BY6" si="8">IF(BQ7="",NA(),BQ7)</f>
        <v>91.43</v>
      </c>
      <c r="BR6" s="22">
        <f t="shared" si="8"/>
        <v>88.19</v>
      </c>
      <c r="BS6" s="22">
        <f t="shared" si="8"/>
        <v>56.03</v>
      </c>
      <c r="BT6" s="22">
        <f t="shared" si="8"/>
        <v>94.89</v>
      </c>
      <c r="BU6" s="22">
        <f t="shared" si="8"/>
        <v>99.87</v>
      </c>
      <c r="BV6" s="22">
        <f t="shared" si="8"/>
        <v>100.42</v>
      </c>
      <c r="BW6" s="22">
        <f t="shared" si="8"/>
        <v>98.77</v>
      </c>
      <c r="BX6" s="22">
        <f t="shared" si="8"/>
        <v>95.79</v>
      </c>
      <c r="BY6" s="22">
        <f t="shared" si="8"/>
        <v>98.3</v>
      </c>
      <c r="BZ6" s="21" t="str">
        <f>IF(BZ7="","",IF(BZ7="-","【-】","【"&amp;SUBSTITUTE(TEXT(BZ7,"#,##0.00"),"-","△")&amp;"】"))</f>
        <v>【102.35】</v>
      </c>
      <c r="CA6" s="22">
        <f>IF(CA7="",NA(),CA7)</f>
        <v>179.04</v>
      </c>
      <c r="CB6" s="22">
        <f t="shared" ref="CB6:CJ6" si="9">IF(CB7="",NA(),CB7)</f>
        <v>177.56</v>
      </c>
      <c r="CC6" s="22">
        <f t="shared" si="9"/>
        <v>184.68</v>
      </c>
      <c r="CD6" s="22">
        <f t="shared" si="9"/>
        <v>194.03</v>
      </c>
      <c r="CE6" s="22">
        <f t="shared" si="9"/>
        <v>172.07</v>
      </c>
      <c r="CF6" s="22">
        <f t="shared" si="9"/>
        <v>171.81</v>
      </c>
      <c r="CG6" s="22">
        <f t="shared" si="9"/>
        <v>171.67</v>
      </c>
      <c r="CH6" s="22">
        <f t="shared" si="9"/>
        <v>173.67</v>
      </c>
      <c r="CI6" s="22">
        <f t="shared" si="9"/>
        <v>171.13</v>
      </c>
      <c r="CJ6" s="22">
        <f t="shared" si="9"/>
        <v>173.7</v>
      </c>
      <c r="CK6" s="21" t="str">
        <f>IF(CK7="","",IF(CK7="-","【-】","【"&amp;SUBSTITUTE(TEXT(CK7,"#,##0.00"),"-","△")&amp;"】"))</f>
        <v>【167.74】</v>
      </c>
      <c r="CL6" s="22">
        <f>IF(CL7="",NA(),CL7)</f>
        <v>51.53</v>
      </c>
      <c r="CM6" s="22">
        <f t="shared" ref="CM6:CU6" si="10">IF(CM7="",NA(),CM7)</f>
        <v>51.11</v>
      </c>
      <c r="CN6" s="22">
        <f t="shared" si="10"/>
        <v>51.76</v>
      </c>
      <c r="CO6" s="22">
        <f t="shared" si="10"/>
        <v>53.17</v>
      </c>
      <c r="CP6" s="22">
        <f t="shared" si="10"/>
        <v>51.9</v>
      </c>
      <c r="CQ6" s="22">
        <f t="shared" si="10"/>
        <v>60.03</v>
      </c>
      <c r="CR6" s="22">
        <f t="shared" si="10"/>
        <v>59.74</v>
      </c>
      <c r="CS6" s="22">
        <f t="shared" si="10"/>
        <v>59.67</v>
      </c>
      <c r="CT6" s="22">
        <f t="shared" si="10"/>
        <v>60.12</v>
      </c>
      <c r="CU6" s="22">
        <f t="shared" si="10"/>
        <v>60.34</v>
      </c>
      <c r="CV6" s="21" t="str">
        <f>IF(CV7="","",IF(CV7="-","【-】","【"&amp;SUBSTITUTE(TEXT(CV7,"#,##0.00"),"-","△")&amp;"】"))</f>
        <v>【60.29】</v>
      </c>
      <c r="CW6" s="22">
        <f>IF(CW7="",NA(),CW7)</f>
        <v>92.66</v>
      </c>
      <c r="CX6" s="22">
        <f t="shared" ref="CX6:DF6" si="11">IF(CX7="",NA(),CX7)</f>
        <v>92.46</v>
      </c>
      <c r="CY6" s="22">
        <f t="shared" si="11"/>
        <v>92.05</v>
      </c>
      <c r="CZ6" s="22">
        <f t="shared" si="11"/>
        <v>91.34</v>
      </c>
      <c r="DA6" s="22">
        <f t="shared" si="11"/>
        <v>91.74</v>
      </c>
      <c r="DB6" s="22">
        <f t="shared" si="11"/>
        <v>84.81</v>
      </c>
      <c r="DC6" s="22">
        <f t="shared" si="11"/>
        <v>84.8</v>
      </c>
      <c r="DD6" s="22">
        <f t="shared" si="11"/>
        <v>84.6</v>
      </c>
      <c r="DE6" s="22">
        <f t="shared" si="11"/>
        <v>84.24</v>
      </c>
      <c r="DF6" s="22">
        <f t="shared" si="11"/>
        <v>84.19</v>
      </c>
      <c r="DG6" s="21" t="str">
        <f>IF(DG7="","",IF(DG7="-","【-】","【"&amp;SUBSTITUTE(TEXT(DG7,"#,##0.00"),"-","△")&amp;"】"))</f>
        <v>【90.12】</v>
      </c>
      <c r="DH6" s="22">
        <f>IF(DH7="",NA(),DH7)</f>
        <v>48.3</v>
      </c>
      <c r="DI6" s="22">
        <f t="shared" ref="DI6:DQ6" si="12">IF(DI7="",NA(),DI7)</f>
        <v>49.38</v>
      </c>
      <c r="DJ6" s="22">
        <f t="shared" si="12"/>
        <v>50.37</v>
      </c>
      <c r="DK6" s="22">
        <f t="shared" si="12"/>
        <v>51.49</v>
      </c>
      <c r="DL6" s="22">
        <f t="shared" si="12"/>
        <v>56</v>
      </c>
      <c r="DM6" s="22">
        <f t="shared" si="12"/>
        <v>47.28</v>
      </c>
      <c r="DN6" s="22">
        <f t="shared" si="12"/>
        <v>47.66</v>
      </c>
      <c r="DO6" s="22">
        <f t="shared" si="12"/>
        <v>48.17</v>
      </c>
      <c r="DP6" s="22">
        <f t="shared" si="12"/>
        <v>48.83</v>
      </c>
      <c r="DQ6" s="22">
        <f t="shared" si="12"/>
        <v>49.96</v>
      </c>
      <c r="DR6" s="21" t="str">
        <f>IF(DR7="","",IF(DR7="-","【-】","【"&amp;SUBSTITUTE(TEXT(DR7,"#,##0.00"),"-","△")&amp;"】"))</f>
        <v>【50.88】</v>
      </c>
      <c r="DS6" s="22">
        <f>IF(DS7="",NA(),DS7)</f>
        <v>2.52</v>
      </c>
      <c r="DT6" s="22">
        <f t="shared" ref="DT6:EB6" si="13">IF(DT7="",NA(),DT7)</f>
        <v>2.57</v>
      </c>
      <c r="DU6" s="22">
        <f t="shared" si="13"/>
        <v>3.01</v>
      </c>
      <c r="DV6" s="22">
        <f t="shared" si="13"/>
        <v>3.01</v>
      </c>
      <c r="DW6" s="22">
        <f t="shared" si="13"/>
        <v>3</v>
      </c>
      <c r="DX6" s="22">
        <f t="shared" si="13"/>
        <v>12.19</v>
      </c>
      <c r="DY6" s="22">
        <f t="shared" si="13"/>
        <v>15.1</v>
      </c>
      <c r="DZ6" s="22">
        <f t="shared" si="13"/>
        <v>17.12</v>
      </c>
      <c r="EA6" s="22">
        <f t="shared" si="13"/>
        <v>18.18</v>
      </c>
      <c r="EB6" s="22">
        <f t="shared" si="13"/>
        <v>19.32</v>
      </c>
      <c r="EC6" s="21" t="str">
        <f>IF(EC7="","",IF(EC7="-","【-】","【"&amp;SUBSTITUTE(TEXT(EC7,"#,##0.00"),"-","△")&amp;"】"))</f>
        <v>【22.30】</v>
      </c>
      <c r="ED6" s="22">
        <f>IF(ED7="",NA(),ED7)</f>
        <v>0.37</v>
      </c>
      <c r="EE6" s="22">
        <f t="shared" ref="EE6:EM6" si="14">IF(EE7="",NA(),EE7)</f>
        <v>0.22</v>
      </c>
      <c r="EF6" s="22">
        <f t="shared" si="14"/>
        <v>0.27</v>
      </c>
      <c r="EG6" s="22">
        <f t="shared" si="14"/>
        <v>0.24</v>
      </c>
      <c r="EH6" s="22">
        <f t="shared" si="14"/>
        <v>0.59</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332160</v>
      </c>
      <c r="D7" s="24">
        <v>46</v>
      </c>
      <c r="E7" s="24">
        <v>1</v>
      </c>
      <c r="F7" s="24">
        <v>0</v>
      </c>
      <c r="G7" s="24">
        <v>1</v>
      </c>
      <c r="H7" s="24" t="s">
        <v>93</v>
      </c>
      <c r="I7" s="24" t="s">
        <v>94</v>
      </c>
      <c r="J7" s="24" t="s">
        <v>95</v>
      </c>
      <c r="K7" s="24" t="s">
        <v>96</v>
      </c>
      <c r="L7" s="24" t="s">
        <v>97</v>
      </c>
      <c r="M7" s="24" t="s">
        <v>98</v>
      </c>
      <c r="N7" s="25" t="s">
        <v>99</v>
      </c>
      <c r="O7" s="25">
        <v>90.38</v>
      </c>
      <c r="P7" s="25">
        <v>97.45</v>
      </c>
      <c r="Q7" s="25">
        <v>3170</v>
      </c>
      <c r="R7" s="25">
        <v>33607</v>
      </c>
      <c r="S7" s="25">
        <v>66.459999999999994</v>
      </c>
      <c r="T7" s="25">
        <v>505.67</v>
      </c>
      <c r="U7" s="25">
        <v>32692</v>
      </c>
      <c r="V7" s="25">
        <v>47.38</v>
      </c>
      <c r="W7" s="25">
        <v>690</v>
      </c>
      <c r="X7" s="25">
        <v>98.9</v>
      </c>
      <c r="Y7" s="25">
        <v>99.02</v>
      </c>
      <c r="Z7" s="25">
        <v>100.24</v>
      </c>
      <c r="AA7" s="25">
        <v>97.25</v>
      </c>
      <c r="AB7" s="25">
        <v>106.16</v>
      </c>
      <c r="AC7" s="25">
        <v>110.68</v>
      </c>
      <c r="AD7" s="25">
        <v>110.66</v>
      </c>
      <c r="AE7" s="25">
        <v>109.01</v>
      </c>
      <c r="AF7" s="25">
        <v>108.83</v>
      </c>
      <c r="AG7" s="25">
        <v>109.23</v>
      </c>
      <c r="AH7" s="25">
        <v>111.39</v>
      </c>
      <c r="AI7" s="25">
        <v>1.23</v>
      </c>
      <c r="AJ7" s="25">
        <v>1.07</v>
      </c>
      <c r="AK7" s="25">
        <v>0</v>
      </c>
      <c r="AL7" s="25">
        <v>8.35</v>
      </c>
      <c r="AM7" s="25">
        <v>0</v>
      </c>
      <c r="AN7" s="25">
        <v>3.56</v>
      </c>
      <c r="AO7" s="25">
        <v>2.74</v>
      </c>
      <c r="AP7" s="25">
        <v>3.7</v>
      </c>
      <c r="AQ7" s="25">
        <v>4.34</v>
      </c>
      <c r="AR7" s="25">
        <v>4.6900000000000004</v>
      </c>
      <c r="AS7" s="25">
        <v>1.3</v>
      </c>
      <c r="AT7" s="25">
        <v>463.27</v>
      </c>
      <c r="AU7" s="25">
        <v>488.19</v>
      </c>
      <c r="AV7" s="25">
        <v>535.84</v>
      </c>
      <c r="AW7" s="25">
        <v>575.20000000000005</v>
      </c>
      <c r="AX7" s="25">
        <v>597.28</v>
      </c>
      <c r="AY7" s="25">
        <v>357.34</v>
      </c>
      <c r="AZ7" s="25">
        <v>366.03</v>
      </c>
      <c r="BA7" s="25">
        <v>365.18</v>
      </c>
      <c r="BB7" s="25">
        <v>327.77</v>
      </c>
      <c r="BC7" s="25">
        <v>338.02</v>
      </c>
      <c r="BD7" s="25">
        <v>261.51</v>
      </c>
      <c r="BE7" s="25">
        <v>126.36</v>
      </c>
      <c r="BF7" s="25">
        <v>112.08</v>
      </c>
      <c r="BG7" s="25">
        <v>96.55</v>
      </c>
      <c r="BH7" s="25">
        <v>121.12</v>
      </c>
      <c r="BI7" s="25">
        <v>67.53</v>
      </c>
      <c r="BJ7" s="25">
        <v>373.69</v>
      </c>
      <c r="BK7" s="25">
        <v>370.12</v>
      </c>
      <c r="BL7" s="25">
        <v>371.65</v>
      </c>
      <c r="BM7" s="25">
        <v>397.1</v>
      </c>
      <c r="BN7" s="25">
        <v>379.91</v>
      </c>
      <c r="BO7" s="25">
        <v>265.16000000000003</v>
      </c>
      <c r="BP7" s="25">
        <v>90.43</v>
      </c>
      <c r="BQ7" s="25">
        <v>91.43</v>
      </c>
      <c r="BR7" s="25">
        <v>88.19</v>
      </c>
      <c r="BS7" s="25">
        <v>56.03</v>
      </c>
      <c r="BT7" s="25">
        <v>94.89</v>
      </c>
      <c r="BU7" s="25">
        <v>99.87</v>
      </c>
      <c r="BV7" s="25">
        <v>100.42</v>
      </c>
      <c r="BW7" s="25">
        <v>98.77</v>
      </c>
      <c r="BX7" s="25">
        <v>95.79</v>
      </c>
      <c r="BY7" s="25">
        <v>98.3</v>
      </c>
      <c r="BZ7" s="25">
        <v>102.35</v>
      </c>
      <c r="CA7" s="25">
        <v>179.04</v>
      </c>
      <c r="CB7" s="25">
        <v>177.56</v>
      </c>
      <c r="CC7" s="25">
        <v>184.68</v>
      </c>
      <c r="CD7" s="25">
        <v>194.03</v>
      </c>
      <c r="CE7" s="25">
        <v>172.07</v>
      </c>
      <c r="CF7" s="25">
        <v>171.81</v>
      </c>
      <c r="CG7" s="25">
        <v>171.67</v>
      </c>
      <c r="CH7" s="25">
        <v>173.67</v>
      </c>
      <c r="CI7" s="25">
        <v>171.13</v>
      </c>
      <c r="CJ7" s="25">
        <v>173.7</v>
      </c>
      <c r="CK7" s="25">
        <v>167.74</v>
      </c>
      <c r="CL7" s="25">
        <v>51.53</v>
      </c>
      <c r="CM7" s="25">
        <v>51.11</v>
      </c>
      <c r="CN7" s="25">
        <v>51.76</v>
      </c>
      <c r="CO7" s="25">
        <v>53.17</v>
      </c>
      <c r="CP7" s="25">
        <v>51.9</v>
      </c>
      <c r="CQ7" s="25">
        <v>60.03</v>
      </c>
      <c r="CR7" s="25">
        <v>59.74</v>
      </c>
      <c r="CS7" s="25">
        <v>59.67</v>
      </c>
      <c r="CT7" s="25">
        <v>60.12</v>
      </c>
      <c r="CU7" s="25">
        <v>60.34</v>
      </c>
      <c r="CV7" s="25">
        <v>60.29</v>
      </c>
      <c r="CW7" s="25">
        <v>92.66</v>
      </c>
      <c r="CX7" s="25">
        <v>92.46</v>
      </c>
      <c r="CY7" s="25">
        <v>92.05</v>
      </c>
      <c r="CZ7" s="25">
        <v>91.34</v>
      </c>
      <c r="DA7" s="25">
        <v>91.74</v>
      </c>
      <c r="DB7" s="25">
        <v>84.81</v>
      </c>
      <c r="DC7" s="25">
        <v>84.8</v>
      </c>
      <c r="DD7" s="25">
        <v>84.6</v>
      </c>
      <c r="DE7" s="25">
        <v>84.24</v>
      </c>
      <c r="DF7" s="25">
        <v>84.19</v>
      </c>
      <c r="DG7" s="25">
        <v>90.12</v>
      </c>
      <c r="DH7" s="25">
        <v>48.3</v>
      </c>
      <c r="DI7" s="25">
        <v>49.38</v>
      </c>
      <c r="DJ7" s="25">
        <v>50.37</v>
      </c>
      <c r="DK7" s="25">
        <v>51.49</v>
      </c>
      <c r="DL7" s="25">
        <v>56</v>
      </c>
      <c r="DM7" s="25">
        <v>47.28</v>
      </c>
      <c r="DN7" s="25">
        <v>47.66</v>
      </c>
      <c r="DO7" s="25">
        <v>48.17</v>
      </c>
      <c r="DP7" s="25">
        <v>48.83</v>
      </c>
      <c r="DQ7" s="25">
        <v>49.96</v>
      </c>
      <c r="DR7" s="25">
        <v>50.88</v>
      </c>
      <c r="DS7" s="25">
        <v>2.52</v>
      </c>
      <c r="DT7" s="25">
        <v>2.57</v>
      </c>
      <c r="DU7" s="25">
        <v>3.01</v>
      </c>
      <c r="DV7" s="25">
        <v>3.01</v>
      </c>
      <c r="DW7" s="25">
        <v>3</v>
      </c>
      <c r="DX7" s="25">
        <v>12.19</v>
      </c>
      <c r="DY7" s="25">
        <v>15.1</v>
      </c>
      <c r="DZ7" s="25">
        <v>17.12</v>
      </c>
      <c r="EA7" s="25">
        <v>18.18</v>
      </c>
      <c r="EB7" s="25">
        <v>19.32</v>
      </c>
      <c r="EC7" s="25">
        <v>22.3</v>
      </c>
      <c r="ED7" s="25">
        <v>0.37</v>
      </c>
      <c r="EE7" s="25">
        <v>0.22</v>
      </c>
      <c r="EF7" s="25">
        <v>0.27</v>
      </c>
      <c r="EG7" s="25">
        <v>0.24</v>
      </c>
      <c r="EH7" s="25">
        <v>0.59</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2023-01-17T11:35:00Z</cp:lastPrinted>
  <dcterms:created xsi:type="dcterms:W3CDTF">2022-12-01T01:03:29Z</dcterms:created>
  <dcterms:modified xsi:type="dcterms:W3CDTF">2023-01-17T11:35:02Z</dcterms:modified>
  <cp:category/>
</cp:coreProperties>
</file>