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ulfs01\Asakuchi_City_Office\01文書管理\2023年度\10企画財政部\10財政課\01_財政係\(7)その他財政\04_地方公営企業\2024.1.16_【岡山県市町村課126(金)〆】公営企業に係る経営比較分析表（令和４年度決算）の分析等について（依頼）\03_提出\15_浅口市\"/>
    </mc:Choice>
  </mc:AlternateContent>
  <workbookProtection workbookAlgorithmName="SHA-512" workbookHashValue="xcsBJJ4e+u8w5wQPLZ8tQG24OyRVwGSwZ8Rk4tK/+TjMJUqwW8iyJX8AtByFol/oHowYspklsQ0oT2mHCn5I4Q==" workbookSaltValue="SAi+DcqwUPFz/wxQJixk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<sst xmlns="http://schemas.openxmlformats.org/spreadsheetml/2006/main" count="275" uniqueCount="115">
  <si>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</si>
  <si>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</si>
  <si>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</si>
  <si>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</si>
  <si>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</si>
  <si>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</si>
  <si>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</si>
  <si>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</si>
  <si>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</si>
  <si>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</si>
  <si>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</si>
  <si>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</si>
  <si>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</si>
  <si>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</si>
  <si>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</si>
  <si>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</si>
  <si>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</si>
  <si>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</si>
  <si>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</si>
  <si>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</si>
  <si>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</si>
  <si>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</si>
  <si>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</si>
  <si>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</si>
  <si>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</si>
  <si>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</si>
  <si>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</si>
  <si>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</si>
  <si>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</si>
  <si>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</si>
  <si>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</si>
  <si>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</si>
  <si>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</si>
  <si>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</si>
  <si>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</si>
  <si>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</si>
  <si>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</si>
  <si>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</si>
  <si>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</si>
  <si>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</si>
  <si>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</si>
  <si>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</si>
  <si>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</si>
  <si>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</si>
  <si>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</si>
  <si>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</si>
  <si>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</si>
  <si>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</si>
  <si>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</si>
  <si>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</si>
  <si>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</si>
  <si>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</si>
  <si>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</si>
  <si>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</si>
  <si>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</si>
  <si>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</si>
  <si>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</si>
  <si>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</si>
  <si>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</si>
  <si>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</si>
  <si>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</si>
  <si>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</si>
  <si>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</si>
  <si>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</si>
  <si>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</si>
  <si>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</si>
  <si>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</si>
  <si>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</si>
  <si>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</si>
  <si>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</si>
  <si>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</si>
  <si>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</si>
  <si>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</si>
  <si>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</si>
  <si>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</si>
  <si>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</si>
  <si>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</si>
  <si>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</si>
  <si>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</si>
  <si>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</si>
  <si>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</si>
  <si>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</si>
  <si>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</si>
  <si>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</si>
  <si>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</si>
  <si>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</si>
  <si>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</si>
  <si>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</si>
  <si>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</si>
  <si>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</si>
  <si>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</si>
  <si>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</si>
  <si>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</si>
  <si>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</si>
  <si>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</si>
  <si>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</si>
  <si>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岡山県　浅口市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</si>
  <si>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</si>
  <si>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</si>
  <si>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</si>
  <si>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</si>
  <si>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</si>
  <si>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</si>
  <si>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</si>
  <si>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</si>
  <si>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</si>
  <si>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</si>
  <si>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</si>
  <si>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</si>
  <si>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</si>
  <si>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</si>
  <si>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</si>
  <si>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建設開始年度が平成３年度であり、事業開始以前に造成した団地の設備を受贈したものもあるが、管渠については法定耐用年数を経過したものはない。今後の更新を見据え、ストックマネジメント計画に基づき主要管渠の調査・点検を行っている。
　有形固定資産減価償却率については、特に処理場の機械の償却率が高いため、現在進行している長寿命化によって改善していく予定である。</t>
  </si>
  <si>
    <t>　使用料収入はほぼ横ばいであり、一般会計からの繰入金に対する依存度も高く、流動比率が低いため、将来的な改築・更新のための財源を確保できるよう計画していく必要がある。
　また、今後の人口減少に伴い使用料収入が減少する可能性が高いので、短期的には水洗化率の向上、長期的には使用料改定の検討も視野に入れた収入面での強化を図るとともに、長寿命化・ストックマネジメントの実施による修繕費抑制、処理場維持管理・汚泥処理の安価な方法を検討するなど支出の削減にも努めていく。</t>
  </si>
  <si>
    <t>　①経常収支比率は100%を超えており、⑤経費回収率も100%となっているため、また、②累積欠損金比率は0%であり、④企業債残高対事業規模比率も類似団体と比べて低い水準にあるため、現在のところ収支の面では良好と思われる。
　ただし、③流動比率が類似団体と比べても低く、収支の額やタイミングを意識して行動する必要があり、流動資産の比率を高められる方法を検討する必要がある。
　⑥汚水処理原価も類似団体と比べて低い値になっているが、将来的には人口減少に伴い有収水量も減少する可能性が高いため、随時、維持管理費の削減についての検討を行っていく。
　⑦施設利用率は平均を下回っているが、面整備はほぼ終了しているため、処理場の統廃合を含め利用率を向上させる方法について検討が必要である。
　⑧水洗化率は類似団体とほぼ同じ水準だが、さらなる向上のため引き続き広報等によって接続を呼びかけていく。</t>
    <rPh sb="72" eb="76">
      <t>ルイジダンタイ</t>
    </rPh>
    <rPh sb="77" eb="78">
      <t>クラ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</si>
</sst>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E7-4D59-B44D-D755AD64FB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50E7-4D59-B44D-D755AD64FB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108.3</c:v>
                </c:pt>
                <c:pt idx="3">
                  <c:v>107.75</c:v>
                </c:pt>
                <c:pt idx="4">
                  <c:v>103.84</c:v>
                </c:pt>
              </c:numCache>
            </c:numRef>
          </c:val>
          <c:extLst>
            <c:ext xmlns:c16="http://schemas.microsoft.com/office/drawing/2014/chart" uri="{C3380CC4-5D6E-409C-BE32-E72D297353CC}">
              <c16:uniqueId val="{00000000-39E0-496C-8231-5B198339A5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39E0-496C-8231-5B198339A5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48.45</c:v>
                </c:pt>
                <c:pt idx="3">
                  <c:v>49.69</c:v>
                </c:pt>
                <c:pt idx="4">
                  <c:v>51.11</c:v>
                </c:pt>
              </c:numCache>
            </c:numRef>
          </c:val>
          <c:extLst>
            <c:ext xmlns:c16="http://schemas.microsoft.com/office/drawing/2014/chart" uri="{C3380CC4-5D6E-409C-BE32-E72D297353CC}">
              <c16:uniqueId val="{00000000-6EC7-4F7C-8649-7473DFD5C1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6EC7-4F7C-8649-7473DFD5C1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BB-4735-8327-38B51EE975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75BB-4735-8327-38B51EE975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D56-40AC-8576-81697E2C4A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6D56-40AC-8576-81697E2C4A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16.43</c:v>
                </c:pt>
                <c:pt idx="3">
                  <c:v>20.190000000000001</c:v>
                </c:pt>
                <c:pt idx="4">
                  <c:v>27.96</c:v>
                </c:pt>
              </c:numCache>
            </c:numRef>
          </c:val>
          <c:extLst>
            <c:ext xmlns:c16="http://schemas.microsoft.com/office/drawing/2014/chart" uri="{C3380CC4-5D6E-409C-BE32-E72D297353CC}">
              <c16:uniqueId val="{00000000-2410-4F39-B314-E6027FB2D8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2410-4F39-B314-E6027FB2D8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106.63</c:v>
                </c:pt>
                <c:pt idx="3">
                  <c:v>459.12</c:v>
                </c:pt>
                <c:pt idx="4">
                  <c:v>504.3</c:v>
                </c:pt>
              </c:numCache>
            </c:numRef>
          </c:val>
          <c:extLst>
            <c:ext xmlns:c16="http://schemas.microsoft.com/office/drawing/2014/chart" uri="{C3380CC4-5D6E-409C-BE32-E72D297353CC}">
              <c16:uniqueId val="{00000000-EA91-4277-A0E0-3617771CD06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EA91-4277-A0E0-3617771CD06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98.05</c:v>
                </c:pt>
                <c:pt idx="4">
                  <c:v>100</c:v>
                </c:pt>
              </c:numCache>
            </c:numRef>
          </c:val>
          <c:extLst>
            <c:ext xmlns:c16="http://schemas.microsoft.com/office/drawing/2014/chart" uri="{C3380CC4-5D6E-409C-BE32-E72D297353CC}">
              <c16:uniqueId val="{00000000-25D9-4663-B912-C00F606358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25D9-4663-B912-C00F606358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157.71</c:v>
                </c:pt>
                <c:pt idx="3">
                  <c:v>161.33000000000001</c:v>
                </c:pt>
                <c:pt idx="4">
                  <c:v>158.65</c:v>
                </c:pt>
              </c:numCache>
            </c:numRef>
          </c:val>
          <c:extLst>
            <c:ext xmlns:c16="http://schemas.microsoft.com/office/drawing/2014/chart" uri="{C3380CC4-5D6E-409C-BE32-E72D297353CC}">
              <c16:uniqueId val="{00000000-C401-455F-93B7-B5BA304D83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C401-455F-93B7-B5BA304D83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27.33</c:v>
                </c:pt>
                <c:pt idx="3">
                  <c:v>24.78</c:v>
                </c:pt>
                <c:pt idx="4">
                  <c:v>25.42</c:v>
                </c:pt>
              </c:numCache>
            </c:numRef>
          </c:val>
          <c:extLst>
            <c:ext xmlns:c16="http://schemas.microsoft.com/office/drawing/2014/chart" uri="{C3380CC4-5D6E-409C-BE32-E72D297353CC}">
              <c16:uniqueId val="{00000000-D0CF-46E1-9E9F-07E62C9C0D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D0CF-46E1-9E9F-07E62C9C0D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81.540000000000006</c:v>
                </c:pt>
                <c:pt idx="3">
                  <c:v>82.16</c:v>
                </c:pt>
                <c:pt idx="4">
                  <c:v>82.2</c:v>
                </c:pt>
              </c:numCache>
            </c:numRef>
          </c:val>
          <c:extLst>
            <c:ext xmlns:c16="http://schemas.microsoft.com/office/drawing/2014/chart" uri="{C3380CC4-5D6E-409C-BE32-E72D297353CC}">
              <c16:uniqueId val="{00000000-A06A-468B-A4F4-CEE53452B4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A06A-468B-A4F4-CEE53452B4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【104.54】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【65.93】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【44.25】</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【1,182.11】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【42.22】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【220.62】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【73.78】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【28.00】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【0.03】</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岡山県　浅口市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13</v>
      </c>
      <c r="J7" s="30"/>
      <c r="K7" s="30"/>
      <c r="L7" s="30"/>
      <c r="M7" s="30"/>
      <c r="N7" s="30"/>
      <c r="O7" s="30"/>
      <c r="P7" s="30" t="s">
        <v>5</v>
      </c>
      <c r="Q7" s="30"/>
      <c r="R7" s="30"/>
      <c r="S7" s="30"/>
      <c r="T7" s="30"/>
      <c r="U7" s="30"/>
      <c r="V7" s="30"/>
      <c r="W7" s="30" t="s">
        <v>15</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17</v>
      </c>
      <c r="BC7" s="30"/>
      <c r="BD7" s="30"/>
      <c r="BE7" s="30"/>
      <c r="BF7" s="30"/>
      <c r="BG7" s="30"/>
      <c r="BH7" s="30"/>
      <c r="BI7" s="30"/>
      <c r="BJ7" s="3"/>
      <c r="BK7" s="3"/>
      <c r="BL7" s="31" t="s">
        <v>18</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33382</v>
      </c>
      <c r="AM8" s="36"/>
      <c r="AN8" s="36"/>
      <c r="AO8" s="36"/>
      <c r="AP8" s="36"/>
      <c r="AQ8" s="36"/>
      <c r="AR8" s="36"/>
      <c r="AS8" s="36"/>
      <c r="AT8" s="37">
        <f>データ!T6</f>
        <v>66.459999999999994</v>
      </c>
      <c r="AU8" s="37"/>
      <c r="AV8" s="37"/>
      <c r="AW8" s="37"/>
      <c r="AX8" s="37"/>
      <c r="AY8" s="37"/>
      <c r="AZ8" s="37"/>
      <c r="BA8" s="37"/>
      <c r="BB8" s="37">
        <f>データ!U6</f>
        <v>502.29</v>
      </c>
      <c r="BC8" s="37"/>
      <c r="BD8" s="37"/>
      <c r="BE8" s="37"/>
      <c r="BF8" s="37"/>
      <c r="BG8" s="37"/>
      <c r="BH8" s="37"/>
      <c r="BI8" s="37"/>
      <c r="BJ8" s="3"/>
      <c r="BK8" s="3"/>
      <c r="BL8" s="38" t="s">
        <v>12</v>
      </c>
      <c r="BM8" s="39"/>
      <c r="BN8" s="40" t="s">
        <v>20</v>
      </c>
      <c r="BO8" s="40"/>
      <c r="BP8" s="40"/>
      <c r="BQ8" s="40"/>
      <c r="BR8" s="40"/>
      <c r="BS8" s="40"/>
      <c r="BT8" s="40"/>
      <c r="BU8" s="40"/>
      <c r="BV8" s="40"/>
      <c r="BW8" s="40"/>
      <c r="BX8" s="40"/>
      <c r="BY8" s="41"/>
    </row>
    <row r="9" spans="1:78" ht="18.75" customHeight="1" x14ac:dyDescent="0.15">
      <c r="A9" s="2"/>
      <c r="B9" s="30" t="s">
        <v>22</v>
      </c>
      <c r="C9" s="30"/>
      <c r="D9" s="30"/>
      <c r="E9" s="30"/>
      <c r="F9" s="30"/>
      <c r="G9" s="30"/>
      <c r="H9" s="30"/>
      <c r="I9" s="30" t="s">
        <v>23</v>
      </c>
      <c r="J9" s="30"/>
      <c r="K9" s="30"/>
      <c r="L9" s="30"/>
      <c r="M9" s="30"/>
      <c r="N9" s="30"/>
      <c r="O9" s="30"/>
      <c r="P9" s="30" t="s">
        <v>25</v>
      </c>
      <c r="Q9" s="30"/>
      <c r="R9" s="30"/>
      <c r="S9" s="30"/>
      <c r="T9" s="30"/>
      <c r="U9" s="30"/>
      <c r="V9" s="30"/>
      <c r="W9" s="30" t="s">
        <v>26</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33</v>
      </c>
      <c r="BC9" s="30"/>
      <c r="BD9" s="30"/>
      <c r="BE9" s="30"/>
      <c r="BF9" s="30"/>
      <c r="BG9" s="30"/>
      <c r="BH9" s="30"/>
      <c r="BI9" s="30"/>
      <c r="BJ9" s="3"/>
      <c r="BK9" s="3"/>
      <c r="BL9" s="42" t="s">
        <v>34</v>
      </c>
      <c r="BM9" s="43"/>
      <c r="BN9" s="44" t="s">
        <v>36</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73.94</v>
      </c>
      <c r="J10" s="37"/>
      <c r="K10" s="37"/>
      <c r="L10" s="37"/>
      <c r="M10" s="37"/>
      <c r="N10" s="37"/>
      <c r="O10" s="37"/>
      <c r="P10" s="37">
        <f>データ!P6</f>
        <v>14</v>
      </c>
      <c r="Q10" s="37"/>
      <c r="R10" s="37"/>
      <c r="S10" s="37"/>
      <c r="T10" s="37"/>
      <c r="U10" s="37"/>
      <c r="V10" s="37"/>
      <c r="W10" s="37">
        <f>データ!Q6</f>
        <v>111.6</v>
      </c>
      <c r="X10" s="37"/>
      <c r="Y10" s="37"/>
      <c r="Z10" s="37"/>
      <c r="AA10" s="37"/>
      <c r="AB10" s="37"/>
      <c r="AC10" s="37"/>
      <c r="AD10" s="36">
        <f>データ!R6</f>
        <v>3260</v>
      </c>
      <c r="AE10" s="36"/>
      <c r="AF10" s="36"/>
      <c r="AG10" s="36"/>
      <c r="AH10" s="36"/>
      <c r="AI10" s="36"/>
      <c r="AJ10" s="36"/>
      <c r="AK10" s="2"/>
      <c r="AL10" s="36">
        <f>データ!V6</f>
        <v>4652</v>
      </c>
      <c r="AM10" s="36"/>
      <c r="AN10" s="36"/>
      <c r="AO10" s="36"/>
      <c r="AP10" s="36"/>
      <c r="AQ10" s="36"/>
      <c r="AR10" s="36"/>
      <c r="AS10" s="36"/>
      <c r="AT10" s="37">
        <f>データ!W6</f>
        <v>2.2200000000000002</v>
      </c>
      <c r="AU10" s="37"/>
      <c r="AV10" s="37"/>
      <c r="AW10" s="37"/>
      <c r="AX10" s="37"/>
      <c r="AY10" s="37"/>
      <c r="AZ10" s="37"/>
      <c r="BA10" s="37"/>
      <c r="BB10" s="37">
        <f>データ!X6</f>
        <v>2095.5</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28</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39</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42</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43</v>
      </c>
      <c r="C84" s="6"/>
      <c r="D84" s="6"/>
      <c r="E84" s="6" t="s">
        <v>45</v>
      </c>
      <c r="F84" s="6" t="s">
        <v>46</v>
      </c>
      <c r="G84" s="6" t="s">
        <v>47</v>
      </c>
      <c r="H84" s="6" t="s">
        <v>40</v>
      </c>
      <c r="I84" s="6" t="s">
        <v>7</v>
      </c>
      <c r="J84" s="6" t="s">
        <v>48</v>
      </c>
      <c r="K84" s="6" t="s">
        <v>49</v>
      </c>
      <c r="L84" s="6" t="s">
        <v>32</v>
      </c>
      <c r="M84" s="6" t="s">
        <v>35</v>
      </c>
      <c r="N84" s="6" t="s">
        <v>51</v>
      </c>
      <c r="O84" s="6" t="s">
        <v>53</v>
      </c>
    </row>
    <row r="85" spans="1:78" hidden="1" x14ac:dyDescent="0.15">
      <c r="B85" s="6"/>
      <c r="C85" s="6"/>
      <c r="D85" s="6"/>
      <c r="E85" s="6" t="str">
        <f>データ!AI6</f>
        <v>【104.54】</v>
      </c>
      <c r="F85" s="6" t="str">
        <f>データ!AT6</f>
        <v>【65.93】</v>
      </c>
      <c r="G85" s="6" t="str">
        <f>データ!BE6</f>
        <v>【44.25】</v>
      </c>
      <c r="H85" s="6" t="str">
        <f>データ!BP6</f>
        <v>【1,182.11】</v>
      </c>
      <c r="I85" s="6" t="str">
        <f>データ!CA6</f>
        <v>【73.78】</v>
      </c>
      <c r="J85" s="6" t="str">
        <f>データ!CL6</f>
        <v>【220.62】</v>
      </c>
      <c r="K85" s="6" t="str">
        <f>データ!CW6</f>
        <v>【42.22】</v>
      </c>
      <c r="L85" s="6" t="str">
        <f>データ!DH6</f>
        <v>【85.67】</v>
      </c>
      <c r="M85" s="6" t="str">
        <f>データ!DS6</f>
        <v>【28.00】</v>
      </c>
      <c r="N85" s="6" t="str">
        <f>データ!ED6</f>
        <v>【0.03】</v>
      </c>
      <c r="O85" s="6" t="str">
        <f>データ!EO6</f>
        <v>【0.13】</v>
      </c>
    </row>
  </sheetData>
  <sheetProtection algorithmName="SHA-512" hashValue="26NG3e69h9wYaR0jfBCIsofXT/E5uhLcvCMYbWZL8sQZgUQK6VYNuH2a3T0NuQIAylYzUyjg+zRxkq5FfjHFLQ==" saltValue="/slaX0CjQhyopdHm3OpoF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19</v>
      </c>
      <c r="B3" s="16" t="s">
        <v>31</v>
      </c>
      <c r="C3" s="16" t="s">
        <v>57</v>
      </c>
      <c r="D3" s="16" t="s">
        <v>58</v>
      </c>
      <c r="E3" s="16" t="s">
        <v>3</v>
      </c>
      <c r="F3" s="16" t="s">
        <v>2</v>
      </c>
      <c r="G3" s="16" t="s">
        <v>24</v>
      </c>
      <c r="H3" s="74" t="s">
        <v>59</v>
      </c>
      <c r="I3" s="75"/>
      <c r="J3" s="75"/>
      <c r="K3" s="75"/>
      <c r="L3" s="75"/>
      <c r="M3" s="75"/>
      <c r="N3" s="75"/>
      <c r="O3" s="75"/>
      <c r="P3" s="75"/>
      <c r="Q3" s="75"/>
      <c r="R3" s="75"/>
      <c r="S3" s="75"/>
      <c r="T3" s="75"/>
      <c r="U3" s="75"/>
      <c r="V3" s="75"/>
      <c r="W3" s="75"/>
      <c r="X3" s="76"/>
      <c r="Y3" s="72" t="s">
        <v>52</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9</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50</v>
      </c>
      <c r="Z4" s="73"/>
      <c r="AA4" s="73"/>
      <c r="AB4" s="73"/>
      <c r="AC4" s="73"/>
      <c r="AD4" s="73"/>
      <c r="AE4" s="73"/>
      <c r="AF4" s="73"/>
      <c r="AG4" s="73"/>
      <c r="AH4" s="73"/>
      <c r="AI4" s="73"/>
      <c r="AJ4" s="73" t="s">
        <v>44</v>
      </c>
      <c r="AK4" s="73"/>
      <c r="AL4" s="73"/>
      <c r="AM4" s="73"/>
      <c r="AN4" s="73"/>
      <c r="AO4" s="73"/>
      <c r="AP4" s="73"/>
      <c r="AQ4" s="73"/>
      <c r="AR4" s="73"/>
      <c r="AS4" s="73"/>
      <c r="AT4" s="73"/>
      <c r="AU4" s="73" t="s">
        <v>27</v>
      </c>
      <c r="AV4" s="73"/>
      <c r="AW4" s="73"/>
      <c r="AX4" s="73"/>
      <c r="AY4" s="73"/>
      <c r="AZ4" s="73"/>
      <c r="BA4" s="73"/>
      <c r="BB4" s="73"/>
      <c r="BC4" s="73"/>
      <c r="BD4" s="73"/>
      <c r="BE4" s="73"/>
      <c r="BF4" s="73" t="s">
        <v>62</v>
      </c>
      <c r="BG4" s="73"/>
      <c r="BH4" s="73"/>
      <c r="BI4" s="73"/>
      <c r="BJ4" s="73"/>
      <c r="BK4" s="73"/>
      <c r="BL4" s="73"/>
      <c r="BM4" s="73"/>
      <c r="BN4" s="73"/>
      <c r="BO4" s="73"/>
      <c r="BP4" s="73"/>
      <c r="BQ4" s="73" t="s">
        <v>14</v>
      </c>
      <c r="BR4" s="73"/>
      <c r="BS4" s="73"/>
      <c r="BT4" s="73"/>
      <c r="BU4" s="73"/>
      <c r="BV4" s="73"/>
      <c r="BW4" s="73"/>
      <c r="BX4" s="73"/>
      <c r="BY4" s="73"/>
      <c r="BZ4" s="73"/>
      <c r="CA4" s="73"/>
      <c r="CB4" s="73" t="s">
        <v>61</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56</v>
      </c>
      <c r="I5" s="23" t="s">
        <v>70</v>
      </c>
      <c r="J5" s="23" t="s">
        <v>71</v>
      </c>
      <c r="K5" s="23" t="s">
        <v>72</v>
      </c>
      <c r="L5" s="23" t="s">
        <v>73</v>
      </c>
      <c r="M5" s="23" t="s">
        <v>4</v>
      </c>
      <c r="N5" s="23" t="s">
        <v>74</v>
      </c>
      <c r="O5" s="23" t="s">
        <v>75</v>
      </c>
      <c r="P5" s="23" t="s">
        <v>76</v>
      </c>
      <c r="Q5" s="23" t="s">
        <v>77</v>
      </c>
      <c r="R5" s="23" t="s">
        <v>78</v>
      </c>
      <c r="S5" s="23" t="s">
        <v>79</v>
      </c>
      <c r="T5" s="23" t="s">
        <v>80</v>
      </c>
      <c r="U5" s="23" t="s">
        <v>63</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43</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2022</v>
      </c>
      <c r="C6" s="19">
        <f t="shared" si="1"/>
        <v>332160</v>
      </c>
      <c r="D6" s="19">
        <f t="shared" si="1"/>
        <v>46</v>
      </c>
      <c r="E6" s="19">
        <f t="shared" si="1"/>
        <v>17</v>
      </c>
      <c r="F6" s="19">
        <f t="shared" si="1"/>
        <v>4</v>
      </c>
      <c r="G6" s="19">
        <f t="shared" si="1"/>
        <v>0</v>
      </c>
      <c r="H6" s="19" t="str">
        <f t="shared" si="1"/>
        <v>岡山県　浅口市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73.94</v>
      </c>
      <c r="P6" s="24">
        <f t="shared" si="1"/>
        <v>14</v>
      </c>
      <c r="Q6" s="24">
        <f t="shared" si="1"/>
        <v>111.6</v>
      </c>
      <c r="R6" s="24">
        <f t="shared" si="1"/>
        <v>3260</v>
      </c>
      <c r="S6" s="24">
        <f t="shared" si="1"/>
        <v>33382</v>
      </c>
      <c r="T6" s="24">
        <f t="shared" si="1"/>
        <v>66.459999999999994</v>
      </c>
      <c r="U6" s="24">
        <f t="shared" si="1"/>
        <v>502.29</v>
      </c>
      <c r="V6" s="24">
        <f t="shared" si="1"/>
        <v>4652</v>
      </c>
      <c r="W6" s="24">
        <f t="shared" si="1"/>
        <v>2.2200000000000002</v>
      </c>
      <c r="X6" s="24">
        <f t="shared" si="1"/>
        <v>2095.5</v>
      </c>
      <c r="Y6" s="28" t="str">
        <f t="shared" ref="Y6:AH6" si="2">IF(Y7="",NA(),Y7)</f>
        <v>-</v>
      </c>
      <c r="Z6" s="28" t="str">
        <f t="shared" si="2"/>
        <v>-</v>
      </c>
      <c r="AA6" s="28">
        <f t="shared" si="2"/>
        <v>108.3</v>
      </c>
      <c r="AB6" s="28">
        <f t="shared" si="2"/>
        <v>107.75</v>
      </c>
      <c r="AC6" s="28">
        <f t="shared" si="2"/>
        <v>103.84</v>
      </c>
      <c r="AD6" s="28" t="str">
        <f t="shared" si="2"/>
        <v>-</v>
      </c>
      <c r="AE6" s="28" t="str">
        <f t="shared" si="2"/>
        <v>-</v>
      </c>
      <c r="AF6" s="28">
        <f t="shared" si="2"/>
        <v>105.78</v>
      </c>
      <c r="AG6" s="28">
        <f t="shared" si="2"/>
        <v>106.09</v>
      </c>
      <c r="AH6" s="28">
        <f t="shared" si="2"/>
        <v>106.44</v>
      </c>
      <c r="AI6" s="24" t="str">
        <f>IF(AI7="","",IF(AI7="-","【-】","【"&amp;SUBSTITUTE(TEXT(AI7,"#,##0.00"),"-","△")&amp;"】"))</f>
        <v>【104.54】</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63.96</v>
      </c>
      <c r="AR6" s="28">
        <f t="shared" si="3"/>
        <v>69.42</v>
      </c>
      <c r="AS6" s="28">
        <f t="shared" si="3"/>
        <v>72.86</v>
      </c>
      <c r="AT6" s="24" t="str">
        <f>IF(AT7="","",IF(AT7="-","【-】","【"&amp;SUBSTITUTE(TEXT(AT7,"#,##0.00"),"-","△")&amp;"】"))</f>
        <v>【65.93】</v>
      </c>
      <c r="AU6" s="28" t="str">
        <f t="shared" ref="AU6:BD6" si="4">IF(AU7="",NA(),AU7)</f>
        <v>-</v>
      </c>
      <c r="AV6" s="28" t="str">
        <f t="shared" si="4"/>
        <v>-</v>
      </c>
      <c r="AW6" s="28">
        <f t="shared" si="4"/>
        <v>16.43</v>
      </c>
      <c r="AX6" s="28">
        <f t="shared" si="4"/>
        <v>20.190000000000001</v>
      </c>
      <c r="AY6" s="28">
        <f t="shared" si="4"/>
        <v>27.96</v>
      </c>
      <c r="AZ6" s="28" t="str">
        <f t="shared" si="4"/>
        <v>-</v>
      </c>
      <c r="BA6" s="28" t="str">
        <f t="shared" si="4"/>
        <v>-</v>
      </c>
      <c r="BB6" s="28">
        <f t="shared" si="4"/>
        <v>44.24</v>
      </c>
      <c r="BC6" s="28">
        <f t="shared" si="4"/>
        <v>43.07</v>
      </c>
      <c r="BD6" s="28">
        <f t="shared" si="4"/>
        <v>45.42</v>
      </c>
      <c r="BE6" s="24" t="str">
        <f>IF(BE7="","",IF(BE7="-","【-】","【"&amp;SUBSTITUTE(TEXT(BE7,"#,##0.00"),"-","△")&amp;"】"))</f>
        <v>【44.25】</v>
      </c>
      <c r="BF6" s="28" t="str">
        <f t="shared" ref="BF6:BO6" si="5">IF(BF7="",NA(),BF7)</f>
        <v>-</v>
      </c>
      <c r="BG6" s="28" t="str">
        <f t="shared" si="5"/>
        <v>-</v>
      </c>
      <c r="BH6" s="28">
        <f t="shared" si="5"/>
        <v>106.63</v>
      </c>
      <c r="BI6" s="28">
        <f t="shared" si="5"/>
        <v>459.12</v>
      </c>
      <c r="BJ6" s="28">
        <f t="shared" si="5"/>
        <v>504.3</v>
      </c>
      <c r="BK6" s="28" t="str">
        <f t="shared" si="5"/>
        <v>-</v>
      </c>
      <c r="BL6" s="28" t="str">
        <f t="shared" si="5"/>
        <v>-</v>
      </c>
      <c r="BM6" s="28">
        <f t="shared" si="5"/>
        <v>1258.43</v>
      </c>
      <c r="BN6" s="28">
        <f t="shared" si="5"/>
        <v>1163.75</v>
      </c>
      <c r="BO6" s="28">
        <f t="shared" si="5"/>
        <v>1195.47</v>
      </c>
      <c r="BP6" s="24" t="str">
        <f>IF(BP7="","",IF(BP7="-","【-】","【"&amp;SUBSTITUTE(TEXT(BP7,"#,##0.00"),"-","△")&amp;"】"))</f>
        <v>【1,182.11】</v>
      </c>
      <c r="BQ6" s="28" t="str">
        <f t="shared" ref="BQ6:BZ6" si="6">IF(BQ7="",NA(),BQ7)</f>
        <v>-</v>
      </c>
      <c r="BR6" s="28" t="str">
        <f t="shared" si="6"/>
        <v>-</v>
      </c>
      <c r="BS6" s="28">
        <f t="shared" si="6"/>
        <v>100</v>
      </c>
      <c r="BT6" s="28">
        <f t="shared" si="6"/>
        <v>98.05</v>
      </c>
      <c r="BU6" s="28">
        <f t="shared" si="6"/>
        <v>100</v>
      </c>
      <c r="BV6" s="28" t="str">
        <f t="shared" si="6"/>
        <v>-</v>
      </c>
      <c r="BW6" s="28" t="str">
        <f t="shared" si="6"/>
        <v>-</v>
      </c>
      <c r="BX6" s="28">
        <f t="shared" si="6"/>
        <v>73.36</v>
      </c>
      <c r="BY6" s="28">
        <f t="shared" si="6"/>
        <v>72.599999999999994</v>
      </c>
      <c r="BZ6" s="28">
        <f t="shared" si="6"/>
        <v>69.430000000000007</v>
      </c>
      <c r="CA6" s="24" t="str">
        <f>IF(CA7="","",IF(CA7="-","【-】","【"&amp;SUBSTITUTE(TEXT(CA7,"#,##0.00"),"-","△")&amp;"】"))</f>
        <v>【73.78】</v>
      </c>
      <c r="CB6" s="28" t="str">
        <f t="shared" ref="CB6:CK6" si="7">IF(CB7="",NA(),CB7)</f>
        <v>-</v>
      </c>
      <c r="CC6" s="28" t="str">
        <f t="shared" si="7"/>
        <v>-</v>
      </c>
      <c r="CD6" s="28">
        <f t="shared" si="7"/>
        <v>157.71</v>
      </c>
      <c r="CE6" s="28">
        <f t="shared" si="7"/>
        <v>161.33000000000001</v>
      </c>
      <c r="CF6" s="28">
        <f t="shared" si="7"/>
        <v>158.65</v>
      </c>
      <c r="CG6" s="28" t="str">
        <f t="shared" si="7"/>
        <v>-</v>
      </c>
      <c r="CH6" s="28" t="str">
        <f t="shared" si="7"/>
        <v>-</v>
      </c>
      <c r="CI6" s="28">
        <f t="shared" si="7"/>
        <v>224.88</v>
      </c>
      <c r="CJ6" s="28">
        <f t="shared" si="7"/>
        <v>228.64</v>
      </c>
      <c r="CK6" s="28">
        <f t="shared" si="7"/>
        <v>239.46</v>
      </c>
      <c r="CL6" s="24" t="str">
        <f>IF(CL7="","",IF(CL7="-","【-】","【"&amp;SUBSTITUTE(TEXT(CL7,"#,##0.00"),"-","△")&amp;"】"))</f>
        <v>【220.62】</v>
      </c>
      <c r="CM6" s="28" t="str">
        <f t="shared" ref="CM6:CV6" si="8">IF(CM7="",NA(),CM7)</f>
        <v>-</v>
      </c>
      <c r="CN6" s="28" t="str">
        <f t="shared" si="8"/>
        <v>-</v>
      </c>
      <c r="CO6" s="28">
        <f t="shared" si="8"/>
        <v>27.33</v>
      </c>
      <c r="CP6" s="28">
        <f t="shared" si="8"/>
        <v>24.78</v>
      </c>
      <c r="CQ6" s="28">
        <f t="shared" si="8"/>
        <v>25.42</v>
      </c>
      <c r="CR6" s="28" t="str">
        <f t="shared" si="8"/>
        <v>-</v>
      </c>
      <c r="CS6" s="28" t="str">
        <f t="shared" si="8"/>
        <v>-</v>
      </c>
      <c r="CT6" s="28">
        <f t="shared" si="8"/>
        <v>42.4</v>
      </c>
      <c r="CU6" s="28">
        <f t="shared" si="8"/>
        <v>42.28</v>
      </c>
      <c r="CV6" s="28">
        <f t="shared" si="8"/>
        <v>41.06</v>
      </c>
      <c r="CW6" s="24" t="str">
        <f>IF(CW7="","",IF(CW7="-","【-】","【"&amp;SUBSTITUTE(TEXT(CW7,"#,##0.00"),"-","△")&amp;"】"))</f>
        <v>【42.22】</v>
      </c>
      <c r="CX6" s="28" t="str">
        <f t="shared" ref="CX6:DG6" si="9">IF(CX7="",NA(),CX7)</f>
        <v>-</v>
      </c>
      <c r="CY6" s="28" t="str">
        <f t="shared" si="9"/>
        <v>-</v>
      </c>
      <c r="CZ6" s="28">
        <f t="shared" si="9"/>
        <v>81.540000000000006</v>
      </c>
      <c r="DA6" s="28">
        <f t="shared" si="9"/>
        <v>82.16</v>
      </c>
      <c r="DB6" s="28">
        <f t="shared" si="9"/>
        <v>82.2</v>
      </c>
      <c r="DC6" s="28" t="str">
        <f t="shared" si="9"/>
        <v>-</v>
      </c>
      <c r="DD6" s="28" t="str">
        <f t="shared" si="9"/>
        <v>-</v>
      </c>
      <c r="DE6" s="28">
        <f t="shared" si="9"/>
        <v>84.19</v>
      </c>
      <c r="DF6" s="28">
        <f t="shared" si="9"/>
        <v>84.34</v>
      </c>
      <c r="DG6" s="28">
        <f t="shared" si="9"/>
        <v>84.34</v>
      </c>
      <c r="DH6" s="24" t="str">
        <f>IF(DH7="","",IF(DH7="-","【-】","【"&amp;SUBSTITUTE(TEXT(DH7,"#,##0.00"),"-","△")&amp;"】"))</f>
        <v>【85.67】</v>
      </c>
      <c r="DI6" s="28" t="str">
        <f t="shared" ref="DI6:DR6" si="10">IF(DI7="",NA(),DI7)</f>
        <v>-</v>
      </c>
      <c r="DJ6" s="28" t="str">
        <f t="shared" si="10"/>
        <v>-</v>
      </c>
      <c r="DK6" s="28">
        <f t="shared" si="10"/>
        <v>48.45</v>
      </c>
      <c r="DL6" s="28">
        <f t="shared" si="10"/>
        <v>49.69</v>
      </c>
      <c r="DM6" s="28">
        <f t="shared" si="10"/>
        <v>51.11</v>
      </c>
      <c r="DN6" s="28" t="str">
        <f t="shared" si="10"/>
        <v>-</v>
      </c>
      <c r="DO6" s="28" t="str">
        <f t="shared" si="10"/>
        <v>-</v>
      </c>
      <c r="DP6" s="28">
        <f t="shared" si="10"/>
        <v>21.36</v>
      </c>
      <c r="DQ6" s="28">
        <f t="shared" si="10"/>
        <v>22.79</v>
      </c>
      <c r="DR6" s="28">
        <f t="shared" si="10"/>
        <v>24.8</v>
      </c>
      <c r="DS6" s="24" t="str">
        <f>IF(DS7="","",IF(DS7="-","【-】","【"&amp;SUBSTITUTE(TEXT(DS7,"#,##0.00"),"-","△")&amp;"】"))</f>
        <v>【28.00】</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0.01</v>
      </c>
      <c r="EB6" s="28">
        <f t="shared" si="11"/>
        <v>0.01</v>
      </c>
      <c r="EC6" s="28">
        <f t="shared" si="11"/>
        <v>0.02</v>
      </c>
      <c r="ED6" s="24" t="str">
        <f>IF(ED7="","",IF(ED7="-","【-】","【"&amp;SUBSTITUTE(TEXT(ED7,"#,##0.00"),"-","△")&amp;"】"))</f>
        <v>【0.03】</v>
      </c>
      <c r="EE6" s="28" t="str">
        <f t="shared" ref="EE6:EN6" si="12">IF(EE7="",NA(),EE7)</f>
        <v>-</v>
      </c>
      <c r="EF6" s="28" t="str">
        <f t="shared" si="12"/>
        <v>-</v>
      </c>
      <c r="EG6" s="24">
        <f t="shared" si="12"/>
        <v>0</v>
      </c>
      <c r="EH6" s="24">
        <f t="shared" si="12"/>
        <v>0</v>
      </c>
      <c r="EI6" s="24">
        <f t="shared" si="12"/>
        <v>0</v>
      </c>
      <c r="EJ6" s="28" t="str">
        <f t="shared" si="12"/>
        <v>-</v>
      </c>
      <c r="EK6" s="28" t="str">
        <f t="shared" si="12"/>
        <v>-</v>
      </c>
      <c r="EL6" s="28">
        <f t="shared" si="12"/>
        <v>0.39</v>
      </c>
      <c r="EM6" s="28">
        <f t="shared" si="12"/>
        <v>0.1</v>
      </c>
      <c r="EN6" s="28">
        <f t="shared" si="12"/>
        <v>0.08</v>
      </c>
      <c r="EO6" s="24" t="str">
        <f>IF(EO7="","",IF(EO7="-","【-】","【"&amp;SUBSTITUTE(TEXT(EO7,"#,##0.00"),"-","△")&amp;"】"))</f>
        <v>【0.13】</v>
      </c>
    </row>
    <row r="7" spans="1:148" s="13" customFormat="1" x14ac:dyDescent="0.15">
      <c r="A7" s="14"/>
      <c r="B7" s="20">
        <v>2022</v>
      </c>
      <c r="C7" s="20">
        <v>332160</v>
      </c>
      <c r="D7" s="20">
        <v>46</v>
      </c>
      <c r="E7" s="20">
        <v>17</v>
      </c>
      <c r="F7" s="20">
        <v>4</v>
      </c>
      <c r="G7" s="20">
        <v>0</v>
      </c>
      <c r="H7" s="20" t="s">
        <v>96</v>
      </c>
      <c r="I7" s="20" t="s">
        <v>97</v>
      </c>
      <c r="J7" s="20" t="s">
        <v>98</v>
      </c>
      <c r="K7" s="20" t="s">
        <v>11</v>
      </c>
      <c r="L7" s="20" t="s">
        <v>99</v>
      </c>
      <c r="M7" s="20" t="s">
        <v>100</v>
      </c>
      <c r="N7" s="25" t="s">
        <v>101</v>
      </c>
      <c r="O7" s="25">
        <v>73.94</v>
      </c>
      <c r="P7" s="25">
        <v>14</v>
      </c>
      <c r="Q7" s="25">
        <v>111.6</v>
      </c>
      <c r="R7" s="25">
        <v>3260</v>
      </c>
      <c r="S7" s="25">
        <v>33382</v>
      </c>
      <c r="T7" s="25">
        <v>66.459999999999994</v>
      </c>
      <c r="U7" s="25">
        <v>502.29</v>
      </c>
      <c r="V7" s="25">
        <v>4652</v>
      </c>
      <c r="W7" s="25">
        <v>2.2200000000000002</v>
      </c>
      <c r="X7" s="25">
        <v>2095.5</v>
      </c>
      <c r="Y7" s="25" t="s">
        <v>101</v>
      </c>
      <c r="Z7" s="25" t="s">
        <v>101</v>
      </c>
      <c r="AA7" s="25">
        <v>108.3</v>
      </c>
      <c r="AB7" s="25">
        <v>107.75</v>
      </c>
      <c r="AC7" s="25">
        <v>103.84</v>
      </c>
      <c r="AD7" s="25" t="s">
        <v>101</v>
      </c>
      <c r="AE7" s="25" t="s">
        <v>101</v>
      </c>
      <c r="AF7" s="25">
        <v>105.78</v>
      </c>
      <c r="AG7" s="25">
        <v>106.09</v>
      </c>
      <c r="AH7" s="25">
        <v>106.44</v>
      </c>
      <c r="AI7" s="25">
        <v>104.54</v>
      </c>
      <c r="AJ7" s="25" t="s">
        <v>101</v>
      </c>
      <c r="AK7" s="25" t="s">
        <v>101</v>
      </c>
      <c r="AL7" s="25">
        <v>0</v>
      </c>
      <c r="AM7" s="25">
        <v>0</v>
      </c>
      <c r="AN7" s="25">
        <v>0</v>
      </c>
      <c r="AO7" s="25" t="s">
        <v>101</v>
      </c>
      <c r="AP7" s="25" t="s">
        <v>101</v>
      </c>
      <c r="AQ7" s="25">
        <v>63.96</v>
      </c>
      <c r="AR7" s="25">
        <v>69.42</v>
      </c>
      <c r="AS7" s="25">
        <v>72.86</v>
      </c>
      <c r="AT7" s="25">
        <v>65.930000000000007</v>
      </c>
      <c r="AU7" s="25" t="s">
        <v>101</v>
      </c>
      <c r="AV7" s="25" t="s">
        <v>101</v>
      </c>
      <c r="AW7" s="25">
        <v>16.43</v>
      </c>
      <c r="AX7" s="25">
        <v>20.190000000000001</v>
      </c>
      <c r="AY7" s="25">
        <v>27.96</v>
      </c>
      <c r="AZ7" s="25" t="s">
        <v>101</v>
      </c>
      <c r="BA7" s="25" t="s">
        <v>101</v>
      </c>
      <c r="BB7" s="25">
        <v>44.24</v>
      </c>
      <c r="BC7" s="25">
        <v>43.07</v>
      </c>
      <c r="BD7" s="25">
        <v>45.42</v>
      </c>
      <c r="BE7" s="25">
        <v>44.25</v>
      </c>
      <c r="BF7" s="25" t="s">
        <v>101</v>
      </c>
      <c r="BG7" s="25" t="s">
        <v>101</v>
      </c>
      <c r="BH7" s="25">
        <v>106.63</v>
      </c>
      <c r="BI7" s="25">
        <v>459.12</v>
      </c>
      <c r="BJ7" s="25">
        <v>504.3</v>
      </c>
      <c r="BK7" s="25" t="s">
        <v>101</v>
      </c>
      <c r="BL7" s="25" t="s">
        <v>101</v>
      </c>
      <c r="BM7" s="25">
        <v>1258.43</v>
      </c>
      <c r="BN7" s="25">
        <v>1163.75</v>
      </c>
      <c r="BO7" s="25">
        <v>1195.47</v>
      </c>
      <c r="BP7" s="25">
        <v>1182.1099999999999</v>
      </c>
      <c r="BQ7" s="25" t="s">
        <v>101</v>
      </c>
      <c r="BR7" s="25" t="s">
        <v>101</v>
      </c>
      <c r="BS7" s="25">
        <v>100</v>
      </c>
      <c r="BT7" s="25">
        <v>98.05</v>
      </c>
      <c r="BU7" s="25">
        <v>100</v>
      </c>
      <c r="BV7" s="25" t="s">
        <v>101</v>
      </c>
      <c r="BW7" s="25" t="s">
        <v>101</v>
      </c>
      <c r="BX7" s="25">
        <v>73.36</v>
      </c>
      <c r="BY7" s="25">
        <v>72.599999999999994</v>
      </c>
      <c r="BZ7" s="25">
        <v>69.430000000000007</v>
      </c>
      <c r="CA7" s="25">
        <v>73.78</v>
      </c>
      <c r="CB7" s="25" t="s">
        <v>101</v>
      </c>
      <c r="CC7" s="25" t="s">
        <v>101</v>
      </c>
      <c r="CD7" s="25">
        <v>157.71</v>
      </c>
      <c r="CE7" s="25">
        <v>161.33000000000001</v>
      </c>
      <c r="CF7" s="25">
        <v>158.65</v>
      </c>
      <c r="CG7" s="25" t="s">
        <v>101</v>
      </c>
      <c r="CH7" s="25" t="s">
        <v>101</v>
      </c>
      <c r="CI7" s="25">
        <v>224.88</v>
      </c>
      <c r="CJ7" s="25">
        <v>228.64</v>
      </c>
      <c r="CK7" s="25">
        <v>239.46</v>
      </c>
      <c r="CL7" s="25">
        <v>220.62</v>
      </c>
      <c r="CM7" s="25" t="s">
        <v>101</v>
      </c>
      <c r="CN7" s="25" t="s">
        <v>101</v>
      </c>
      <c r="CO7" s="25">
        <v>27.33</v>
      </c>
      <c r="CP7" s="25">
        <v>24.78</v>
      </c>
      <c r="CQ7" s="25">
        <v>25.42</v>
      </c>
      <c r="CR7" s="25" t="s">
        <v>101</v>
      </c>
      <c r="CS7" s="25" t="s">
        <v>101</v>
      </c>
      <c r="CT7" s="25">
        <v>42.4</v>
      </c>
      <c r="CU7" s="25">
        <v>42.28</v>
      </c>
      <c r="CV7" s="25">
        <v>41.06</v>
      </c>
      <c r="CW7" s="25">
        <v>42.22</v>
      </c>
      <c r="CX7" s="25" t="s">
        <v>101</v>
      </c>
      <c r="CY7" s="25" t="s">
        <v>101</v>
      </c>
      <c r="CZ7" s="25">
        <v>81.540000000000006</v>
      </c>
      <c r="DA7" s="25">
        <v>82.16</v>
      </c>
      <c r="DB7" s="25">
        <v>82.2</v>
      </c>
      <c r="DC7" s="25" t="s">
        <v>101</v>
      </c>
      <c r="DD7" s="25" t="s">
        <v>101</v>
      </c>
      <c r="DE7" s="25">
        <v>84.19</v>
      </c>
      <c r="DF7" s="25">
        <v>84.34</v>
      </c>
      <c r="DG7" s="25">
        <v>84.34</v>
      </c>
      <c r="DH7" s="25">
        <v>85.67</v>
      </c>
      <c r="DI7" s="25" t="s">
        <v>101</v>
      </c>
      <c r="DJ7" s="25" t="s">
        <v>101</v>
      </c>
      <c r="DK7" s="25">
        <v>48.45</v>
      </c>
      <c r="DL7" s="25">
        <v>49.69</v>
      </c>
      <c r="DM7" s="25">
        <v>51.11</v>
      </c>
      <c r="DN7" s="25" t="s">
        <v>101</v>
      </c>
      <c r="DO7" s="25" t="s">
        <v>101</v>
      </c>
      <c r="DP7" s="25">
        <v>21.36</v>
      </c>
      <c r="DQ7" s="25">
        <v>22.79</v>
      </c>
      <c r="DR7" s="25">
        <v>24.8</v>
      </c>
      <c r="DS7" s="25">
        <v>28</v>
      </c>
      <c r="DT7" s="25" t="s">
        <v>101</v>
      </c>
      <c r="DU7" s="25" t="s">
        <v>101</v>
      </c>
      <c r="DV7" s="25">
        <v>0</v>
      </c>
      <c r="DW7" s="25">
        <v>0</v>
      </c>
      <c r="DX7" s="25">
        <v>0</v>
      </c>
      <c r="DY7" s="25" t="s">
        <v>101</v>
      </c>
      <c r="DZ7" s="25" t="s">
        <v>101</v>
      </c>
      <c r="EA7" s="25">
        <v>0.01</v>
      </c>
      <c r="EB7" s="25">
        <v>0.01</v>
      </c>
      <c r="EC7" s="25">
        <v>0.02</v>
      </c>
      <c r="ED7" s="25">
        <v>0.03</v>
      </c>
      <c r="EE7" s="25" t="s">
        <v>101</v>
      </c>
      <c r="EF7" s="25" t="s">
        <v>101</v>
      </c>
      <c r="EG7" s="25">
        <v>0</v>
      </c>
      <c r="EH7" s="25">
        <v>0</v>
      </c>
      <c r="EI7" s="25">
        <v>0</v>
      </c>
      <c r="EJ7" s="25" t="s">
        <v>101</v>
      </c>
      <c r="EK7" s="25" t="s">
        <v>101</v>
      </c>
      <c r="EL7" s="25">
        <v>0.39</v>
      </c>
      <c r="EM7" s="25">
        <v>0.1</v>
      </c>
      <c r="EN7" s="25">
        <v>0.08</v>
      </c>
      <c r="EO7" s="25">
        <v>0.13</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31</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（新）高渕　智一</cp:lastModifiedBy>
  <dcterms:created xsi:type="dcterms:W3CDTF">2023-12-12T00:58:07Z</dcterms:created>
  <dcterms:modified xsi:type="dcterms:W3CDTF">2024-01-24T06:28:42Z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2024-01-22T05:04:49Z</vt:filetime>
  </property>
</Properties>
</file>